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45" windowWidth="15570" windowHeight="8850" activeTab="2"/>
  </bookViews>
  <sheets>
    <sheet name="индик_прил.1" sheetId="1" r:id="rId1"/>
    <sheet name="финанс_прил.2" sheetId="2" r:id="rId2"/>
    <sheet name="финанс_базовый_прил.3"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Print_Titles" localSheetId="0">'индик_прил.1'!$3:$4</definedName>
    <definedName name="_xlnm.Print_Titles" localSheetId="2">'финанс_базовый_прил.3'!$4:$5</definedName>
    <definedName name="_xlnm.Print_Titles" localSheetId="1">'финанс_прил.2'!$4:$5</definedName>
  </definedNames>
  <calcPr fullCalcOnLoad="1"/>
</workbook>
</file>

<file path=xl/sharedStrings.xml><?xml version="1.0" encoding="utf-8"?>
<sst xmlns="http://schemas.openxmlformats.org/spreadsheetml/2006/main" count="233" uniqueCount="106">
  <si>
    <t>Направления и источники финансирования ФЦП "Устойчивое развитие сельских территорий на 2014-2017 годы и на период до 2020 года" на вариантной основе</t>
  </si>
  <si>
    <t>Направления и источники финансирования</t>
  </si>
  <si>
    <t>Варианты</t>
  </si>
  <si>
    <t>целевой</t>
  </si>
  <si>
    <t>базовый</t>
  </si>
  <si>
    <t>в том числе:</t>
  </si>
  <si>
    <t>федеральный бюджет - всего</t>
  </si>
  <si>
    <t>НИОКР</t>
  </si>
  <si>
    <t>прочие нужды</t>
  </si>
  <si>
    <t>(млн.руб., в ценах соответствующих лет)</t>
  </si>
  <si>
    <t>консолидированные бюджеты субъектов Российской Федерации - прочие нужды</t>
  </si>
  <si>
    <t>внебюджетные источники - прочие нужды</t>
  </si>
  <si>
    <t>Всего по Программе</t>
  </si>
  <si>
    <t>консолидированные бюджеты субъектов Российской Федерации - всего</t>
  </si>
  <si>
    <t>федеральный бюджет - прочие нужды</t>
  </si>
  <si>
    <t>в том числе обеспечение жильем молодых семей и молодых специалистов</t>
  </si>
  <si>
    <t>федеральный бюджет - НИОКР</t>
  </si>
  <si>
    <t>всего</t>
  </si>
  <si>
    <t>Объемы финансирования ФЦП "Устойчивое развитие сельских территорий на 2014-2017 годы и на период до 2020 года" по направлениям, источникам и видам расходов (базовый вариант)</t>
  </si>
  <si>
    <t>I этап - всего</t>
  </si>
  <si>
    <t>II этап - всего</t>
  </si>
  <si>
    <t>внебюджетные источники</t>
  </si>
  <si>
    <t>Единица измерения</t>
  </si>
  <si>
    <t>Ввод (приобретение) жилья для граждан, проживающих в сельской местности</t>
  </si>
  <si>
    <t>тыс. кв.м</t>
  </si>
  <si>
    <t>в том числе для молодых семей и молодых специалистов</t>
  </si>
  <si>
    <t>Ввод в действие распределительных газовых сетей</t>
  </si>
  <si>
    <t>Уровень газификации домов (квартир) сетевым газом</t>
  </si>
  <si>
    <t>%</t>
  </si>
  <si>
    <t>Ввод в действие локальных водопроводов</t>
  </si>
  <si>
    <t>Уровень обеспеченности сельского населения питьевой водой</t>
  </si>
  <si>
    <t>Ввод в действие общеобразовательных учреждений</t>
  </si>
  <si>
    <t>тыс. уч.мест</t>
  </si>
  <si>
    <t>ед.</t>
  </si>
  <si>
    <t>тыс. мест</t>
  </si>
  <si>
    <t>Ввод в действие учреждений культурно-досугового типа</t>
  </si>
  <si>
    <t>Наименование показателей</t>
  </si>
  <si>
    <t xml:space="preserve">Всего за 2014-2020 </t>
  </si>
  <si>
    <t xml:space="preserve">Ввод в действие плоскостных спортивных сооружений </t>
  </si>
  <si>
    <t xml:space="preserve">Целевые индикаторы и показатели ФЦП "Устойчивое развитие сельских территорий на 2014-2017 годы и на период до 2020 года" на вариантной основе  </t>
  </si>
  <si>
    <t>Приложение 1</t>
  </si>
  <si>
    <t>Примечание:</t>
  </si>
  <si>
    <t>1 - целевой вариант</t>
  </si>
  <si>
    <t>Приложение 2</t>
  </si>
  <si>
    <t>Приложение 3</t>
  </si>
  <si>
    <t>тыс. км</t>
  </si>
  <si>
    <t>Открытие фельдшерско-акушерских пунктов и/или офисов врачей общей практики</t>
  </si>
  <si>
    <t xml:space="preserve">Количество местных инициатив сельских сообществ, получивших грантовую поддержку </t>
  </si>
  <si>
    <t>2 - умеренно-оптимистический вариант</t>
  </si>
  <si>
    <t>3 - базовый вариант</t>
  </si>
  <si>
    <t>Доля семей, улучшивших жилищные условия в рамках Программы, в общем числе семей, состоявших на учете в качестве нуждающихся в жилых помещениях в сельской местности</t>
  </si>
  <si>
    <t>Доля молодых семей и молодых специалистов, улучшивших жилищные условия в рамках Программы, в общем числе молодых семей и молодых специалистов, состоявших на учете в качестве нуждающихся в жилых помещениях в сельской местности</t>
  </si>
  <si>
    <t>тыс. кв.м на 10 тыс. чел.</t>
  </si>
  <si>
    <t xml:space="preserve">Обеспеченность сельского населения плоскостными спортивными сооружениями </t>
  </si>
  <si>
    <t xml:space="preserve">Обеспеченность сельского населения учреждениями культурно-досугового типа </t>
  </si>
  <si>
    <t xml:space="preserve">1. Улучшение жилищных условий граждан, проживающих в сельской местности, в том числе молодых семей и молодых специалистов (государственный заказчик - Минсельхоз России) </t>
  </si>
  <si>
    <t xml:space="preserve">4. Грантовая поддержка местных инициатив сельских собществ по улучшению условий жизнедеятельности (государственный заказчик - Минсельхоз России) </t>
  </si>
  <si>
    <t>федеральный бюджет - прочие нужды - всего</t>
  </si>
  <si>
    <t>проведение финальных соревнований по традиционным для России (национальным) видам спорта</t>
  </si>
  <si>
    <t>проведение всероссийских конкурсов</t>
  </si>
  <si>
    <t xml:space="preserve">6. Научно-методическое обеспечение реализации мероприятий Программы (государственный заказчик - Минсельхоз России) </t>
  </si>
  <si>
    <t>умеренно-оптимистический</t>
  </si>
  <si>
    <t xml:space="preserve">4. Грантовая поддержка местных инициатив сельских сообществ по улучшению условий жизнедеятельности (государственный заказчик - Минсельхоз России) </t>
  </si>
  <si>
    <t>Доля обучающихся в общеобразовательных учреждениях, находящихся в аварийном состоянии, в общем числе обучающихся</t>
  </si>
  <si>
    <t>мест на 1 тыс. чел.</t>
  </si>
  <si>
    <t>ед. на 10 тыс. чел.</t>
  </si>
  <si>
    <t xml:space="preserve">Обеспеченность сельского населения фельдшерско-акушерскими пунктами и/или офисами врача общей практики </t>
  </si>
  <si>
    <t>2013 (базовый год)*</t>
  </si>
  <si>
    <t>6,1**</t>
  </si>
  <si>
    <t>0***</t>
  </si>
  <si>
    <t>** Данные приведены по объему ввода учреждений в сельской местности в 2011 г. не в рамках ФЦП "Социальное развитие села до 2013 года"</t>
  </si>
  <si>
    <t>*** Соответствует мероприятиям, реализация которых предусмотрена с 2014 года</t>
  </si>
  <si>
    <t xml:space="preserve">2. Развитие социальной и инженерной инфраструктуры в сельской местности </t>
  </si>
  <si>
    <t xml:space="preserve">2.1. Развитие сети дошкольных образовательных учреждений в сельской местности (государственный заказчик - Минсельхоз России)   </t>
  </si>
  <si>
    <t>Из общего объема финансирования по государственным заказчикам:</t>
  </si>
  <si>
    <t>Минсельхоз России - всего</t>
  </si>
  <si>
    <t xml:space="preserve">федеральный бюджет </t>
  </si>
  <si>
    <t xml:space="preserve">консолидированные бюджеты субъектов Российской Федерации </t>
  </si>
  <si>
    <t>Минкультуры России - всего</t>
  </si>
  <si>
    <t xml:space="preserve">2. Развитие социальной и инженерной инфраструктуры в сельской местности  </t>
  </si>
  <si>
    <t>федеральный бюджет - капитальные вложения</t>
  </si>
  <si>
    <t>консолидированные бюджеты субъектов Российской Федерации - капитальные вложения</t>
  </si>
  <si>
    <t xml:space="preserve">внебюджетные источники - капитальные вложения  </t>
  </si>
  <si>
    <t xml:space="preserve">капитальные вложения  </t>
  </si>
  <si>
    <t>капитальные вложения</t>
  </si>
  <si>
    <t xml:space="preserve">внебюджетные источники - всего </t>
  </si>
  <si>
    <t xml:space="preserve">2.1. Развитие сети общеобразовательных учреждений в сельской местности (государственный заказчик - Минсельхоз России) </t>
  </si>
  <si>
    <t>всероссийский проект "Моя малая Родина"</t>
  </si>
  <si>
    <t xml:space="preserve">Количество сельских поселений, в которых  реализованы проекты комплексной компактной застройки </t>
  </si>
  <si>
    <t>* Значения целевых индикаторов и показателей ФЦП "Социальное развитие села до 2013 года", а также рассчитанные на их основе</t>
  </si>
  <si>
    <t xml:space="preserve">2.1. Развитие сети общеобразовательных учреждений в сельской местности (государственный заказчик - Минсельхоз России)  </t>
  </si>
  <si>
    <t xml:space="preserve">2.2. Развитие сети фельдшерско-акушерских пунктов и/или офисов врачей общей практики в сельской местности (государственный заказчик - Минсельхоз России)  </t>
  </si>
  <si>
    <t xml:space="preserve">2.3. Развитие сети спортивных сооружений в сельской местности (государственный заказчик - Минсельхоз России)  </t>
  </si>
  <si>
    <t xml:space="preserve">2.4. Развитие культурно-досуговой деятельности в сельской местности (государственный заказчик - Минкультуры России)  </t>
  </si>
  <si>
    <t xml:space="preserve">2.5. Развитие газификации в сельской местности (государственный заказчик - Минсельхоз России) </t>
  </si>
  <si>
    <t xml:space="preserve">2.6. Развитие водоснабжения в сельской местности (государственный заказчик - Минсельхоз России)  </t>
  </si>
  <si>
    <t xml:space="preserve">* Минспорт России является государственным заказчиком мероприятия по организации проведения Всероссийских сельских летних (зимних) спортивных игр. Финансирование мероприятия осуществляется за счет средств, предусмотренных Минспорту России на реализацию единого календарного плана межрегиональных, всероссийских и международных физкультурных и спортивных мероприятий </t>
  </si>
  <si>
    <t>5. Поощрение и популяризация достижений в сфере сельского развития (государственные заказчики - Минсельхоз России, Минспорт России*)</t>
  </si>
  <si>
    <t>* Минспорт России является государственным заказчиком мероприятия по организации проведения Всероссийских сельских летних (зимних) спортивных игр. Финансирование мероприятия осуществляется за счет средств, предусмотренных Минспорту России на реализацию единого календарного плана межрегиональных, всероссийских и международных физкультурных и спортивных мероприятий</t>
  </si>
  <si>
    <t xml:space="preserve">3. Поддержка комплексной компактной застройки сельских поселений (государственный заказчик - Минсельхоз России) </t>
  </si>
  <si>
    <t xml:space="preserve">3. Поддержка комплексной компактной застройки сельских поселений (государственный заказчик - Минсельхоз России)  </t>
  </si>
  <si>
    <t>2.2. Развитие сети фельдшерско-акушерских пунктов и/или офисов врачей общей практики в сельской местности (государственный заказчик - Минсельхоз России)</t>
  </si>
  <si>
    <t xml:space="preserve">2.3. Развитие сети плоскостных спортивных сооружений в сельской местности (государственный заказчик - Минсельхоз России) </t>
  </si>
  <si>
    <t xml:space="preserve">2.4. Развитие культурно-досуговой деятельности в сельской местности (государственный заказчик - Минкультуры России) </t>
  </si>
  <si>
    <t xml:space="preserve">2.6. Развитие водоснабжения в сельской местности (государственный заказчик - Минсельхоз России) </t>
  </si>
  <si>
    <t>Количество реализованных мероприятий (проектов) по поощрению и популяризации достижений в сфере сельского развития</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</si>
</sst>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
    <numFmt numFmtId="167" formatCode="0.00000"/>
    <numFmt numFmtId="168" formatCode="0.000%"/>
    <numFmt numFmtId="169" formatCode="0.0%"/>
    <numFmt numFmtId="170" formatCode="0.000000"/>
    <numFmt numFmtId="171" formatCode="0.0000000"/>
    <numFmt numFmtId="172" formatCode="0.00000000"/>
    <numFmt numFmtId="173" formatCode="[=0]&quot;-&quot;;0.0"/>
    <numFmt numFmtId="174" formatCode="[=0]&quot;-&quot;;0.0&quot;        &quot;"/>
    <numFmt numFmtId="175" formatCode="[=0]&quot;-&quot;;0.0&quot;      &quot;"/>
    <numFmt numFmtId="176" formatCode="[=0]&quot;-&quot;;0.00&quot;        &quot;"/>
    <numFmt numFmtId="177" formatCode="&quot;Да&quot;;&quot;Да&quot;;&quot;Нет&quot;"/>
    <numFmt numFmtId="178" formatCode="&quot;Истина&quot;;&quot;Истина&quot;;&quot;Ложь&quot;"/>
    <numFmt numFmtId="179" formatCode="&quot;Вкл&quot;;&quot;Вкл&quot;;&quot;Выкл&quot;"/>
    <numFmt numFmtId="180" formatCode="0.000E+00"/>
    <numFmt numFmtId="181" formatCode="0.0000E+00"/>
    <numFmt numFmtId="182" formatCode="0.00000E+00"/>
    <numFmt numFmtId="183" formatCode="[$€-2]\ ###,000_);[Red]\([$€-2]\ ###,000\)"/>
  </numFmts>
  <fonts count="15">
    <font>
      <sz val="10"/>
      <name val="Arial Cyr"/>
      <family val="0"/>
    </font>
    <font>
      <sz val="8"/>
      <name val="Arial Cyr"/>
      <family val="0"/>
    </font>
    <font>
      <b/>
      <sz val="10"/>
      <name val="Arial Cyr"/>
      <family val="0"/>
    </font>
    <font>
      <u val="single"/>
      <sz val="10"/>
      <color indexed="12"/>
      <name val="Arial Cyr"/>
      <family val="0"/>
    </font>
    <font>
      <u val="single"/>
      <sz val="10"/>
      <color indexed="20"/>
      <name val="Arial Cyr"/>
      <family val="0"/>
    </font>
    <font>
      <b/>
      <sz val="12"/>
      <name val="Arial Cyr"/>
      <family val="0"/>
    </font>
    <font>
      <b/>
      <sz val="11"/>
      <name val="Arial Cyr"/>
      <family val="0"/>
    </font>
    <font>
      <sz val="11"/>
      <name val="Arial Cyr"/>
      <family val="0"/>
    </font>
    <font>
      <sz val="10"/>
      <name val="Helv"/>
      <family val="0"/>
    </font>
    <font>
      <sz val="12"/>
      <name val="Arial Cyr"/>
      <family val="0"/>
    </font>
    <font>
      <b/>
      <sz val="10"/>
      <color indexed="10"/>
      <name val="Arial Cyr"/>
      <family val="0"/>
    </font>
    <font>
      <sz val="10"/>
      <name val="Times New Roman"/>
      <family val="1"/>
    </font>
    <font>
      <sz val="10"/>
      <color indexed="10"/>
      <name val="Arial Cyr"/>
      <family val="0"/>
    </font>
    <font>
      <i/>
      <sz val="9"/>
      <name val="Arial Cyr"/>
      <family val="0"/>
    </font>
    <font>
      <sz val="9"/>
      <name val="Arial Cyr"/>
      <family val="0"/>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4">
    <xf numFmtId="0" fontId="0" fillId="0" borderId="0" xfId="0" applyAlignment="1">
      <alignment/>
    </xf>
    <xf numFmtId="2" fontId="0" fillId="0" borderId="0" xfId="0" applyNumberFormat="1" applyAlignment="1">
      <alignment/>
    </xf>
    <xf numFmtId="0" fontId="0" fillId="0" borderId="0" xfId="0" applyAlignment="1">
      <alignment wrapText="1"/>
    </xf>
    <xf numFmtId="0" fontId="7" fillId="0" borderId="0" xfId="0" applyFont="1" applyAlignment="1">
      <alignment wrapText="1"/>
    </xf>
    <xf numFmtId="0" fontId="6" fillId="0" borderId="0" xfId="0" applyFont="1" applyAlignment="1">
      <alignment wrapText="1"/>
    </xf>
    <xf numFmtId="164" fontId="7" fillId="0" borderId="0" xfId="0" applyNumberFormat="1" applyFont="1" applyAlignment="1">
      <alignment/>
    </xf>
    <xf numFmtId="164" fontId="6" fillId="0" borderId="0" xfId="0" applyNumberFormat="1" applyFont="1" applyAlignment="1">
      <alignment/>
    </xf>
    <xf numFmtId="164" fontId="0" fillId="0" borderId="0" xfId="0" applyNumberFormat="1" applyAlignment="1">
      <alignment/>
    </xf>
    <xf numFmtId="164" fontId="2" fillId="0" borderId="0" xfId="0" applyNumberFormat="1" applyFont="1" applyAlignment="1">
      <alignment/>
    </xf>
    <xf numFmtId="0" fontId="7" fillId="0" borderId="1" xfId="0" applyFont="1" applyBorder="1" applyAlignment="1">
      <alignment horizontal="center"/>
    </xf>
    <xf numFmtId="0" fontId="10" fillId="0" borderId="0" xfId="0" applyFont="1" applyFill="1" applyAlignment="1">
      <alignment/>
    </xf>
    <xf numFmtId="0" fontId="7" fillId="0" borderId="1" xfId="0" applyFont="1" applyBorder="1" applyAlignment="1">
      <alignment horizontal="center" vertical="center" wrapText="1"/>
    </xf>
    <xf numFmtId="0" fontId="0" fillId="0" borderId="1" xfId="0" applyFont="1" applyBorder="1" applyAlignment="1">
      <alignment horizontal="center"/>
    </xf>
    <xf numFmtId="0" fontId="0" fillId="0" borderId="0" xfId="0" applyFont="1" applyAlignment="1">
      <alignment/>
    </xf>
    <xf numFmtId="164" fontId="0" fillId="0" borderId="1" xfId="0" applyNumberFormat="1" applyFont="1" applyBorder="1" applyAlignment="1">
      <alignment/>
    </xf>
    <xf numFmtId="164" fontId="0" fillId="0" borderId="0" xfId="0" applyNumberFormat="1" applyFont="1" applyAlignment="1">
      <alignment/>
    </xf>
    <xf numFmtId="2" fontId="0" fillId="0" borderId="1" xfId="0" applyNumberFormat="1" applyFont="1" applyBorder="1" applyAlignment="1">
      <alignment/>
    </xf>
    <xf numFmtId="1" fontId="0" fillId="0" borderId="1" xfId="0" applyNumberFormat="1" applyFont="1" applyBorder="1" applyAlignment="1">
      <alignment/>
    </xf>
    <xf numFmtId="0" fontId="11" fillId="0" borderId="0" xfId="0" applyFont="1" applyAlignment="1">
      <alignment/>
    </xf>
    <xf numFmtId="0" fontId="0" fillId="0" borderId="1" xfId="0" applyFont="1" applyBorder="1" applyAlignment="1">
      <alignment/>
    </xf>
    <xf numFmtId="0" fontId="2" fillId="0" borderId="0" xfId="0" applyFont="1" applyAlignment="1">
      <alignment/>
    </xf>
    <xf numFmtId="164" fontId="0" fillId="0" borderId="0" xfId="0" applyNumberFormat="1" applyFont="1" applyBorder="1" applyAlignment="1">
      <alignment/>
    </xf>
    <xf numFmtId="0" fontId="0" fillId="0" borderId="0" xfId="0" applyFont="1" applyBorder="1" applyAlignment="1">
      <alignment/>
    </xf>
    <xf numFmtId="164" fontId="12" fillId="0" borderId="0" xfId="0" applyNumberFormat="1" applyFont="1" applyAlignment="1">
      <alignment/>
    </xf>
    <xf numFmtId="164" fontId="2" fillId="0" borderId="0" xfId="0" applyNumberFormat="1" applyFont="1" applyBorder="1" applyAlignment="1">
      <alignment/>
    </xf>
    <xf numFmtId="0" fontId="2" fillId="0" borderId="0" xfId="0" applyFont="1" applyBorder="1" applyAlignment="1">
      <alignment/>
    </xf>
    <xf numFmtId="0" fontId="13" fillId="0" borderId="0" xfId="0" applyFont="1" applyAlignment="1">
      <alignment/>
    </xf>
    <xf numFmtId="0" fontId="14" fillId="0" borderId="0" xfId="0" applyFont="1" applyAlignment="1">
      <alignment/>
    </xf>
    <xf numFmtId="0" fontId="0" fillId="0" borderId="0" xfId="0"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xf>
    <xf numFmtId="1" fontId="0" fillId="0" borderId="0" xfId="0" applyNumberFormat="1" applyFont="1" applyBorder="1" applyAlignment="1">
      <alignment/>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1" xfId="0" applyBorder="1" applyAlignment="1">
      <alignment vertical="center" wrapText="1"/>
    </xf>
    <xf numFmtId="164" fontId="0" fillId="0" borderId="1" xfId="0" applyNumberFormat="1" applyFont="1" applyBorder="1" applyAlignment="1">
      <alignment horizontal="center" vertical="center" wrapText="1"/>
    </xf>
    <xf numFmtId="2" fontId="0" fillId="0" borderId="1" xfId="0" applyNumberFormat="1" applyFont="1" applyBorder="1" applyAlignment="1">
      <alignment horizontal="center" vertical="center" wrapText="1"/>
    </xf>
    <xf numFmtId="0" fontId="0" fillId="0" borderId="1" xfId="0" applyBorder="1" applyAlignment="1">
      <alignment wrapText="1"/>
    </xf>
    <xf numFmtId="164"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9" fillId="0" borderId="0" xfId="0" applyFont="1" applyAlignment="1">
      <alignment horizontal="right"/>
    </xf>
    <xf numFmtId="0" fontId="5" fillId="0" borderId="0" xfId="0" applyFont="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xf>
    <xf numFmtId="0" fontId="6" fillId="0" borderId="0" xfId="0" applyFont="1" applyAlignment="1">
      <alignment horizontal="center" wrapText="1"/>
    </xf>
    <xf numFmtId="0" fontId="9" fillId="0" borderId="0" xfId="0" applyFont="1" applyAlignment="1">
      <alignment horizontal="right"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4" xfId="0" applyBorder="1" applyAlignment="1">
      <alignment horizontal="right" wrapText="1"/>
    </xf>
    <xf numFmtId="0" fontId="5" fillId="0" borderId="0" xfId="0" applyFont="1" applyAlignment="1">
      <alignment horizontal="center" wrapText="1"/>
    </xf>
    <xf numFmtId="0" fontId="6" fillId="0" borderId="5" xfId="0" applyFont="1" applyBorder="1" applyAlignment="1">
      <alignment horizontal="center" wrapText="1"/>
    </xf>
    <xf numFmtId="0" fontId="0" fillId="0" borderId="0" xfId="0" applyAlignment="1">
      <alignment horizontal="left" wrapText="1"/>
    </xf>
  </cellXfs>
  <cellStyles count="8">
    <cellStyle name="Normal" xfId="0"/>
    <cellStyle name="Hyperlink" xfId="16"/>
    <cellStyle name="Currency" xfId="17"/>
    <cellStyle name="Currency [0]"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058;&#1086;&#1088;&#1086;&#1087;&#1086;&#1074;%20&#1044;%20&#1048;\Desktop\&#1044;&#1086;&#1088;&#1072;&#1073;&#1086;&#1090;&#1082;&#1072;_&#1082;&#1086;&#1085;&#1094;&#1077;&#1087;&#1094;&#1080;&#1103;%20&#1060;&#1062;&#1055;%20&#1059;&#1056;&#1057;&#1058;\&#1042;&#1085;&#1077;&#1089;&#1077;&#1085;&#1080;&#1077;%20&#1074;%20&#1052;&#1069;&#1056;_27.01.12\&#1044;&#1086;&#1088;&#1072;&#1073;&#1086;&#1090;&#1082;&#1072;_&#1082;&#1086;&#1085;&#1094;&#1077;&#1087;&#1094;&#1080;&#1103;%20&#1060;&#1062;&#1055;%20&#1059;&#1056;&#1057;&#1058;\&#1053;&#1072;%20&#1089;&#1086;&#1075;&#1083;&#1072;&#1089;&#1086;&#1074;_&#1060;&#1054;&#1048;&#1042;\&#1056;&#1072;&#1089;&#1095;&#1077;&#1090;&#1099;\&#1046;&#1080;&#1083;&#1100;&#1077;.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1050;&#1086;&#1085;&#1094;&#1077;&#1087;&#1094;&#1080;&#1103;%20&#1060;&#1062;&#1055;%20&#1059;&#1056;&#1057;&#1058;_27.06.12\&#1053;&#1072;%20&#1089;&#1086;&#1075;&#1083;&#1072;&#1089;&#1086;&#1074;_24.07.12\&#1064;&#1082;&#1086;&#1083;&#1099;+&#1044;&#1054;&#105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1044;&#1086;&#1088;&#1072;&#1073;_&#1060;&#1062;&#1055;%20&#1059;&#1056;&#1057;&#1058;-2\&#1056;&#1072;&#1089;&#1095;&#1077;&#1090;_&#1086;&#1073;&#1077;&#1089;&#1087;&#1077;&#1095;-&#1090;&#1100;_&#1094;&#1077;&#1083;.&#1074;&#1072;&#1088;-&#109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1044;&#1086;&#1088;&#1072;&#1073;_&#1060;&#1062;&#1055;%20&#1059;&#1056;&#1057;&#1058;-2\&#1056;&#1072;&#1089;&#1095;&#1077;&#1090;_&#1086;&#1073;&#1077;&#1089;&#1087;&#1077;&#1095;-&#1090;&#1100;_&#1073;&#1072;&#1079;.&#1074;&#1072;&#1088;-&#109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1044;&#1086;&#1088;&#1072;&#1073;_&#1060;&#1062;&#1055;%20&#1059;&#1056;&#1057;&#1058;-2\&#1054;&#1073;&#1077;&#1089;&#1087;&#1077;&#1095;_&#1094;&#1077;&#1083;.&#1074;&#1072;&#1088;-&#109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1044;&#1086;&#1088;&#1072;&#1073;_&#1060;&#1062;&#1055;%20&#1059;&#1056;&#1057;&#1058;-2\&#1054;&#1073;&#1077;&#1089;&#1087;&#1077;&#1095;_&#1086;&#1087;&#1090;&#1080;&#1084;.&#1074;&#1072;&#1088;-&#109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1044;&#1086;&#1088;&#1072;&#1073;_&#1060;&#1062;&#1055;%20&#1059;&#1056;&#1057;&#1058;-2\&#1044;&#1086;&#1088;&#1072;&#1073;_&#1060;&#1062;&#1055;%20&#1059;&#1056;&#1057;&#1058;-2\&#1056;&#1072;&#1089;&#1095;&#1077;&#1090;&#1099;-2\&#1054;&#1073;&#1077;&#1089;&#1087;&#1077;&#1095;_&#1086;&#1087;&#1090;&#1080;&#1084;.&#1074;&#1072;&#1088;-&#109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1044;&#1086;&#1088;&#1072;&#1073;_&#1060;&#1062;&#1055;%20&#1059;&#1056;&#1057;&#1058;-2\&#1044;&#1086;&#1088;&#1072;&#1073;_&#1060;&#1062;&#1055;%20&#1059;&#1056;&#1057;&#1058;-2\&#1056;&#1072;&#1089;&#1095;&#1077;&#1090;&#1099;-2\&#1054;&#1073;&#1077;&#1089;&#1087;&#1077;&#1095;_&#1094;&#1077;&#1083;.&#1074;&#1072;&#1088;-&#109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1058;&#1086;&#1088;&#1086;&#1087;&#1086;&#1074;%20&#1044;%20&#1048;\Desktop\&#1044;&#1086;&#1088;&#1072;&#1073;&#1086;&#1090;&#1082;&#1072;_&#1082;&#1086;&#1085;&#1094;&#1077;&#1087;&#1094;&#1080;&#1103;%20&#1060;&#1062;&#1055;%20&#1059;&#1056;&#1057;&#1058;\&#1042;&#1085;&#1077;&#1089;&#1077;&#1085;&#1080;&#1077;%20&#1074;%20&#1052;&#1069;&#1056;_27.01.12\&#1044;&#1086;&#1088;&#1072;&#1073;&#1086;&#1090;&#1082;&#1072;_&#1082;&#1086;&#1085;&#1094;&#1077;&#1087;&#1094;&#1080;&#1103;%20&#1060;&#1062;&#1055;%20&#1059;&#1056;&#1057;&#1058;\&#1053;&#1072;%20&#1089;&#1086;&#1075;&#1083;&#1072;&#1089;&#1086;&#1074;_&#1060;&#1054;&#1048;&#1042;\&#1056;&#1072;&#1089;&#1095;&#1077;&#1090;&#1099;\&#1064;&#1082;&#1086;&#1083;&#109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058;&#1086;&#1088;&#1086;&#1087;&#1086;&#1074;%20&#1044;%20&#1048;\Desktop\&#1044;&#1086;&#1088;&#1072;&#1073;&#1086;&#1090;&#1082;&#1072;_&#1082;&#1086;&#1085;&#1094;&#1077;&#1087;&#1094;&#1080;&#1103;%20&#1060;&#1062;&#1055;%20&#1059;&#1056;&#1057;&#1058;\&#1042;&#1085;&#1077;&#1089;&#1077;&#1085;&#1080;&#1077;%20&#1074;%20&#1052;&#1069;&#1056;_27.01.12\&#1044;&#1086;&#1088;&#1072;&#1073;&#1086;&#1090;&#1082;&#1072;_&#1082;&#1086;&#1085;&#1094;&#1077;&#1087;&#1094;&#1080;&#1103;%20&#1060;&#1062;&#1055;%20&#1059;&#1056;&#1057;&#1058;\&#1053;&#1072;%20&#1089;&#1086;&#1075;&#1083;&#1072;&#1089;&#1086;&#1074;_&#1060;&#1054;&#1048;&#1042;\&#1056;&#1072;&#1089;&#1095;&#1077;&#1090;&#1099;\&#1060;&#1040;&#105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1058;&#1086;&#1088;&#1086;&#1087;&#1086;&#1074;%20&#1044;%20&#1048;\Desktop\&#1044;&#1086;&#1088;&#1072;&#1073;&#1086;&#1090;&#1082;&#1072;_&#1082;&#1086;&#1085;&#1094;&#1077;&#1087;&#1094;&#1080;&#1103;%20&#1060;&#1062;&#1055;%20&#1059;&#1056;&#1057;&#1058;\&#1042;&#1085;&#1077;&#1089;&#1077;&#1085;&#1080;&#1077;%20&#1074;%20&#1052;&#1069;&#1056;_27.01.12\&#1044;&#1086;&#1088;&#1072;&#1073;&#1086;&#1090;&#1082;&#1072;_&#1082;&#1086;&#1085;&#1094;&#1077;&#1087;&#1094;&#1080;&#1103;%20&#1060;&#1062;&#1055;%20&#1059;&#1056;&#1057;&#1058;\&#1053;&#1072;%20&#1089;&#1086;&#1075;&#1083;&#1072;&#1089;&#1086;&#1074;_&#1060;&#1054;&#1048;&#1042;\&#1056;&#1072;&#1089;&#1095;&#1077;&#1090;&#1099;\&#1057;&#1087;&#1086;&#1088;&#1090;.&#1089;&#1086;&#1086;&#1088;&#1091;&#10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1058;&#1086;&#1088;&#1086;&#1087;&#1086;&#1074;%20&#1044;%20&#1048;\Desktop\&#1044;&#1086;&#1088;&#1072;&#1073;&#1086;&#1090;&#1082;&#1072;_&#1082;&#1086;&#1085;&#1094;&#1077;&#1087;&#1094;&#1080;&#1103;%20&#1060;&#1062;&#1055;%20&#1059;&#1056;&#1057;&#1058;\&#1042;&#1085;&#1077;&#1089;&#1077;&#1085;&#1080;&#1077;%20&#1074;%20&#1052;&#1069;&#1056;_27.01.12\&#1044;&#1086;&#1088;&#1072;&#1073;&#1086;&#1090;&#1082;&#1072;_&#1082;&#1086;&#1085;&#1094;&#1077;&#1087;&#1094;&#1080;&#1103;%20&#1060;&#1062;&#1055;%20&#1059;&#1056;&#1057;&#1058;\&#1053;&#1072;%20&#1089;&#1086;&#1075;&#1083;&#1072;&#1089;&#1086;&#1074;_&#1060;&#1054;&#1048;&#1042;\&#1056;&#1072;&#1089;&#1095;&#1077;&#1090;&#1099;\&#1082;&#1091;&#1083;&#1100;&#1090;&#1091;&#1088;&#107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058;&#1086;&#1088;&#1086;&#1087;&#1086;&#1074;%20&#1044;%20&#1048;\Desktop\&#1044;&#1086;&#1088;&#1072;&#1073;&#1086;&#1090;&#1082;&#1072;_&#1082;&#1086;&#1085;&#1094;&#1077;&#1087;&#1094;&#1080;&#1103;%20&#1060;&#1062;&#1055;%20&#1059;&#1056;&#1057;&#1058;\&#1042;&#1085;&#1077;&#1089;&#1077;&#1085;&#1080;&#1077;%20&#1074;%20&#1052;&#1069;&#1056;_27.01.12\&#1044;&#1086;&#1088;&#1072;&#1073;&#1086;&#1090;&#1082;&#1072;_&#1082;&#1086;&#1085;&#1094;&#1077;&#1087;&#1094;&#1080;&#1103;%20&#1060;&#1062;&#1055;%20&#1059;&#1056;&#1057;&#1058;\&#1053;&#1072;%20&#1089;&#1086;&#1075;&#1083;&#1072;&#1089;&#1086;&#1074;_&#1060;&#1054;&#1048;&#1042;\&#1056;&#1072;&#1089;&#1095;&#1077;&#1090;&#1099;\&#1043;&#1072;&#107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1058;&#1086;&#1088;&#1086;&#1087;&#1086;&#1074;%20&#1044;%20&#1048;\Desktop\&#1044;&#1086;&#1088;&#1072;&#1073;&#1086;&#1090;&#1082;&#1072;_&#1082;&#1086;&#1085;&#1094;&#1077;&#1087;&#1094;&#1080;&#1103;%20&#1060;&#1062;&#1055;%20&#1059;&#1056;&#1057;&#1058;\&#1042;&#1085;&#1077;&#1089;&#1077;&#1085;&#1080;&#1077;%20&#1074;%20&#1052;&#1069;&#1056;_27.01.12\&#1044;&#1086;&#1088;&#1072;&#1073;&#1086;&#1090;&#1082;&#1072;_&#1082;&#1086;&#1085;&#1094;&#1077;&#1087;&#1094;&#1080;&#1103;%20&#1060;&#1062;&#1055;%20&#1059;&#1056;&#1057;&#1058;\&#1053;&#1072;%20&#1089;&#1086;&#1075;&#1083;&#1072;&#1089;&#1086;&#1074;_&#1060;&#1054;&#1048;&#1042;\&#1056;&#1072;&#1089;&#1095;&#1077;&#1090;&#1099;\&#1042;&#1086;&#1076;&#1072;-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1058;&#1086;&#1088;&#1086;&#1087;&#1086;&#1074;%20&#1044;%20&#1048;\Desktop\&#1044;&#1086;&#1088;&#1072;&#1073;&#1086;&#1090;&#1082;&#1072;_&#1082;&#1086;&#1085;&#1094;&#1077;&#1087;&#1094;&#1080;&#1103;%20&#1060;&#1062;&#1055;%20&#1059;&#1056;&#1057;&#1058;\&#1042;&#1085;&#1077;&#1089;&#1077;&#1085;&#1080;&#1077;%20&#1074;%20&#1052;&#1069;&#1056;_27.01.12\&#1044;&#1086;&#1088;&#1072;&#1073;&#1086;&#1090;&#1082;&#1072;_&#1082;&#1086;&#1085;&#1094;&#1077;&#1087;&#1094;&#1080;&#1103;%20&#1060;&#1062;&#1055;%20&#1059;&#1056;&#1057;&#1058;\&#1053;&#1072;%20&#1089;&#1086;&#1075;&#1083;&#1072;&#1089;&#1086;&#1074;_&#1060;&#1054;&#1048;&#1042;\&#1056;&#1072;&#1089;&#1095;&#1077;&#1090;&#1099;\&#1082;&#1082;&#107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1058;&#1086;&#1088;&#1086;&#1087;&#1086;&#1074;%20&#1044;%20&#1048;\Desktop\&#1044;&#1086;&#1088;&#1072;&#1073;&#1086;&#1090;&#1082;&#1072;_&#1082;&#1086;&#1085;&#1094;&#1077;&#1087;&#1094;&#1080;&#1103;%20&#1060;&#1062;&#1055;%20&#1059;&#1056;&#1057;&#1058;\&#1042;&#1085;&#1077;&#1089;&#1077;&#1085;&#1080;&#1077;%20&#1074;%20&#1052;&#1069;&#1056;_27.01.12\&#1044;&#1086;&#1088;&#1072;&#1073;&#1086;&#1090;&#1082;&#1072;_&#1082;&#1086;&#1085;&#1094;&#1077;&#1087;&#1094;&#1080;&#1103;%20&#1060;&#1062;&#1055;%20&#1059;&#1056;&#1057;&#1058;\&#1053;&#1072;%20&#1089;&#1086;&#1075;&#1083;&#1072;&#1089;&#1086;&#1074;_&#1060;&#1054;&#1048;&#1042;\&#1056;&#1072;&#1089;&#1095;&#1077;&#1090;&#1099;\&#1075;&#1088;&#1072;&#1085;&#1090;&#10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_потреб_жилье"/>
      <sheetName val="целевой"/>
      <sheetName val="базовый"/>
      <sheetName val="целевой в проекте КУРСТ"/>
      <sheetName val="с учетом софин"/>
    </sheetNames>
    <sheetDataSet>
      <sheetData sheetId="1">
        <row r="13">
          <cell r="J13">
            <v>213778.07019946867</v>
          </cell>
        </row>
        <row r="14">
          <cell r="J14">
            <v>285037.42693262495</v>
          </cell>
        </row>
        <row r="15">
          <cell r="J15">
            <v>213778.07019946867</v>
          </cell>
        </row>
        <row r="18">
          <cell r="J18">
            <v>119715.71931170246</v>
          </cell>
        </row>
        <row r="19">
          <cell r="J19">
            <v>159620.95908226995</v>
          </cell>
        </row>
        <row r="20">
          <cell r="J20">
            <v>119715.71931170246</v>
          </cell>
        </row>
      </sheetData>
      <sheetData sheetId="2">
        <row r="21">
          <cell r="J21">
            <v>142518.71346631247</v>
          </cell>
        </row>
        <row r="25">
          <cell r="J25">
            <v>59857.85965585123</v>
          </cell>
        </row>
        <row r="26">
          <cell r="J26">
            <v>79810.47954113498</v>
          </cell>
        </row>
        <row r="27">
          <cell r="J27">
            <v>59857.85965585123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потреб"/>
      <sheetName val="целевой_Шк"/>
      <sheetName val="базовый_Шк"/>
      <sheetName val="целевойДОУ"/>
      <sheetName val="базовый ДОУ"/>
      <sheetName val="целевой_Шк (2)"/>
      <sheetName val="базовый_Шк (2)"/>
    </sheetNames>
    <sheetDataSet>
      <sheetData sheetId="1">
        <row r="12">
          <cell r="J12">
            <v>23029.057778596085</v>
          </cell>
        </row>
        <row r="13">
          <cell r="J13">
            <v>53734.46815005754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жилье-всего"/>
      <sheetName val="жилье-МС"/>
      <sheetName val="ДОУ"/>
      <sheetName val="школы-1"/>
      <sheetName val="школы-2"/>
      <sheetName val="школы-3"/>
      <sheetName val="ФАП"/>
      <sheetName val="спорт"/>
      <sheetName val="культура"/>
      <sheetName val="газ"/>
      <sheetName val="вода "/>
    </sheetNames>
    <sheetDataSet>
      <sheetData sheetId="0">
        <row r="23">
          <cell r="C23">
            <v>10.858147132109439</v>
          </cell>
          <cell r="D23">
            <v>12.073784999101054</v>
          </cell>
          <cell r="E23">
            <v>13.42552117141899</v>
          </cell>
          <cell r="F23">
            <v>14.928592710375375</v>
          </cell>
          <cell r="G23">
            <v>16.599942562134263</v>
          </cell>
          <cell r="H23">
            <v>18.45841054225049</v>
          </cell>
          <cell r="I23">
            <v>20.654991687419642</v>
          </cell>
        </row>
      </sheetData>
      <sheetData sheetId="1">
        <row r="23">
          <cell r="C23">
            <v>17.549731290736887</v>
          </cell>
          <cell r="D23">
            <v>19.514534092999412</v>
          </cell>
          <cell r="E23">
            <v>21.699308927187936</v>
          </cell>
          <cell r="F23">
            <v>24.128683045856214</v>
          </cell>
          <cell r="G23">
            <v>26.83004087738185</v>
          </cell>
          <cell r="H23">
            <v>29.833832709141827</v>
          </cell>
          <cell r="I23">
            <v>33.38410775947895</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жилье-всего"/>
      <sheetName val="жилье-МС"/>
      <sheetName val="ДОУ"/>
      <sheetName val="школы-1"/>
      <sheetName val="школы-2"/>
      <sheetName val="школы-3"/>
      <sheetName val="ФАП"/>
      <sheetName val="спорт"/>
      <sheetName val="культура"/>
      <sheetName val="газ"/>
      <sheetName val="вода "/>
    </sheetNames>
    <sheetDataSet>
      <sheetData sheetId="0">
        <row r="23">
          <cell r="C23">
            <v>5.429073566054719</v>
          </cell>
          <cell r="D23">
            <v>6.036892499550527</v>
          </cell>
          <cell r="E23">
            <v>6.712760585709495</v>
          </cell>
          <cell r="F23">
            <v>7.464296355187687</v>
          </cell>
          <cell r="G23">
            <v>8.299971281067132</v>
          </cell>
          <cell r="H23">
            <v>9.229205271125245</v>
          </cell>
          <cell r="I23">
            <v>10.327495843709821</v>
          </cell>
        </row>
      </sheetData>
      <sheetData sheetId="1">
        <row r="23">
          <cell r="C23">
            <v>8.774865645368443</v>
          </cell>
          <cell r="D23">
            <v>9.757267046499706</v>
          </cell>
          <cell r="E23">
            <v>10.849654463593968</v>
          </cell>
          <cell r="F23">
            <v>12.064341522928107</v>
          </cell>
          <cell r="G23">
            <v>13.415020438690926</v>
          </cell>
          <cell r="H23">
            <v>14.916916354570914</v>
          </cell>
          <cell r="I23">
            <v>16.692053879739476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жилье-всего"/>
      <sheetName val="жилье-МС"/>
      <sheetName val="ДОУ"/>
      <sheetName val="школы-1"/>
      <sheetName val="школы-2"/>
      <sheetName val="школы-3"/>
      <sheetName val="ФАП"/>
      <sheetName val="спорт"/>
      <sheetName val="культура"/>
      <sheetName val="газ"/>
      <sheetName val="вода "/>
    </sheetNames>
    <sheetDataSet>
      <sheetData sheetId="5">
        <row r="15">
          <cell r="F15">
            <v>2.8158446813925844</v>
          </cell>
          <cell r="G15">
            <v>2.5251799329518922</v>
          </cell>
          <cell r="H15">
            <v>2.176237756041376</v>
          </cell>
          <cell r="I15">
            <v>1.760701853990729</v>
          </cell>
          <cell r="J15">
            <v>1.2691353386900839</v>
          </cell>
          <cell r="K15">
            <v>0.6908315607440026</v>
          </cell>
          <cell r="L15">
            <v>0.0014321129031624636</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жилье-всего"/>
      <sheetName val="жилье-МС"/>
      <sheetName val="ДОУ"/>
      <sheetName val="школы-1"/>
      <sheetName val="школы-2"/>
      <sheetName val="школы-3"/>
      <sheetName val="ФАП"/>
      <sheetName val="спорт"/>
      <sheetName val="культура"/>
      <sheetName val="газ"/>
      <sheetName val="вода "/>
    </sheetNames>
    <sheetDataSet>
      <sheetData sheetId="5">
        <row r="15">
          <cell r="F15">
            <v>2.8615037801307612</v>
          </cell>
          <cell r="G15">
            <v>2.6239106329271795</v>
          </cell>
          <cell r="H15">
            <v>2.3364761198375907</v>
          </cell>
          <cell r="I15">
            <v>1.9920444810212916</v>
          </cell>
          <cell r="J15">
            <v>1.5824945482846176</v>
          </cell>
          <cell r="K15">
            <v>1.098611197821774</v>
          </cell>
          <cell r="L15">
            <v>0.5277336048155664</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жилье-всего"/>
      <sheetName val="жилье-МС"/>
      <sheetName val="ДОУ"/>
      <sheetName val="школы-1"/>
      <sheetName val="школы-2"/>
      <sheetName val="школы-3"/>
      <sheetName val="ФАП"/>
      <sheetName val="спорт"/>
      <sheetName val="культура"/>
      <sheetName val="газ"/>
      <sheetName val="газ (2)"/>
      <sheetName val="вода "/>
      <sheetName val="вода  (2)"/>
    </sheetNames>
    <sheetDataSet>
      <sheetData sheetId="6">
        <row r="24">
          <cell r="G24">
            <v>10.308454506506804</v>
          </cell>
          <cell r="H24">
            <v>10.377089563350982</v>
          </cell>
          <cell r="I24">
            <v>10.451202556468505</v>
          </cell>
          <cell r="J24">
            <v>10.532854694826375</v>
          </cell>
          <cell r="K24">
            <v>10.622563172139314</v>
          </cell>
          <cell r="L24">
            <v>10.721648769693674</v>
          </cell>
          <cell r="M24">
            <v>10.831308590203662</v>
          </cell>
        </row>
      </sheetData>
      <sheetData sheetId="7">
        <row r="14">
          <cell r="F14">
            <v>19.654429651853196</v>
          </cell>
          <cell r="G14">
            <v>19.74719926167029</v>
          </cell>
          <cell r="H14">
            <v>19.846522294532654</v>
          </cell>
          <cell r="I14">
            <v>19.95592271121029</v>
          </cell>
          <cell r="J14">
            <v>20.075940931712537</v>
          </cell>
          <cell r="K14">
            <v>20.20859001747038</v>
          </cell>
          <cell r="L14">
            <v>20.353367936113383</v>
          </cell>
        </row>
      </sheetData>
      <sheetData sheetId="8">
        <row r="12">
          <cell r="F12">
            <v>181.89998539426873</v>
          </cell>
          <cell r="G12">
            <v>182.2906806359053</v>
          </cell>
          <cell r="H12">
            <v>182.6942349746537</v>
          </cell>
          <cell r="I12">
            <v>183.13827545285102</v>
          </cell>
          <cell r="J12">
            <v>183.62232942904973</v>
          </cell>
          <cell r="K12">
            <v>184.1588225449886</v>
          </cell>
          <cell r="L12">
            <v>184.73593827909144</v>
          </cell>
        </row>
      </sheetData>
      <sheetData sheetId="10">
        <row r="10">
          <cell r="F10">
            <v>57.05741688949105</v>
          </cell>
          <cell r="G10">
            <v>58.56071599414104</v>
          </cell>
          <cell r="H10">
            <v>60.06150038674999</v>
          </cell>
          <cell r="I10">
            <v>61.552171613664456</v>
          </cell>
          <cell r="J10">
            <v>63.047383182585214</v>
          </cell>
          <cell r="K10">
            <v>64.55094238721368</v>
          </cell>
          <cell r="L10">
            <v>66.04006764820113</v>
          </cell>
        </row>
      </sheetData>
      <sheetData sheetId="12">
        <row r="8">
          <cell r="F8">
            <v>59.88760688858661</v>
          </cell>
          <cell r="G8">
            <v>61.39453620050334</v>
          </cell>
          <cell r="H8">
            <v>62.8988351940071</v>
          </cell>
          <cell r="I8">
            <v>64.39305147576721</v>
          </cell>
          <cell r="J8">
            <v>65.8920452099049</v>
          </cell>
          <cell r="K8">
            <v>67.39977651530954</v>
          </cell>
          <cell r="L8">
            <v>68.89294843408578</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жилье-всего"/>
      <sheetName val="жилье-МС"/>
      <sheetName val="ДОУ"/>
      <sheetName val="школы-1"/>
      <sheetName val="школы-2"/>
      <sheetName val="школы-3"/>
      <sheetName val="ФАП"/>
      <sheetName val="спорт"/>
      <sheetName val="культура"/>
      <sheetName val="газ"/>
      <sheetName val="газ (2)"/>
      <sheetName val="вода "/>
      <sheetName val="вода  (2)"/>
    </sheetNames>
    <sheetDataSet>
      <sheetData sheetId="6">
        <row r="24">
          <cell r="G24">
            <v>10.369424260883488</v>
          </cell>
          <cell r="H24">
            <v>10.5052621940328</v>
          </cell>
          <cell r="I24">
            <v>10.65343353923728</v>
          </cell>
          <cell r="J24">
            <v>10.816723652880283</v>
          </cell>
          <cell r="K24">
            <v>10.996434310845796</v>
          </cell>
          <cell r="L24">
            <v>11.194779973946618</v>
          </cell>
          <cell r="M24">
            <v>11.41155726467886</v>
          </cell>
        </row>
      </sheetData>
      <sheetData sheetId="7">
        <row r="14">
          <cell r="F14">
            <v>20.69172124393577</v>
          </cell>
          <cell r="G14">
            <v>21.92782789467989</v>
          </cell>
          <cell r="H14">
            <v>23.287121657761748</v>
          </cell>
          <cell r="I14">
            <v>24.78544657025959</v>
          </cell>
          <cell r="J14">
            <v>26.436691317987524</v>
          </cell>
          <cell r="K14">
            <v>28.258073325068874</v>
          </cell>
          <cell r="L14">
            <v>30.27422239783255</v>
          </cell>
        </row>
      </sheetData>
      <sheetData sheetId="8">
        <row r="12">
          <cell r="F12">
            <v>197.86304888267983</v>
          </cell>
          <cell r="G12">
            <v>215.84875975181927</v>
          </cell>
          <cell r="H12">
            <v>235.64222615921997</v>
          </cell>
          <cell r="I12">
            <v>257.4606709771589</v>
          </cell>
          <cell r="J12">
            <v>281.509040383861</v>
          </cell>
          <cell r="K12">
            <v>308.033742643513</v>
          </cell>
          <cell r="L12">
            <v>337.28760610583373</v>
          </cell>
        </row>
      </sheetData>
      <sheetData sheetId="10">
        <row r="10">
          <cell r="F10">
            <v>61.63299188197789</v>
          </cell>
          <cell r="G10">
            <v>67.71192829973785</v>
          </cell>
          <cell r="H10">
            <v>73.78783242331693</v>
          </cell>
          <cell r="I10">
            <v>79.85024368125372</v>
          </cell>
          <cell r="J10">
            <v>85.91720966150291</v>
          </cell>
          <cell r="K10">
            <v>91.9951197571524</v>
          </cell>
          <cell r="L10">
            <v>98.05157417877274</v>
          </cell>
        </row>
      </sheetData>
      <sheetData sheetId="12">
        <row r="8">
          <cell r="F8">
            <v>64.54016994386912</v>
          </cell>
          <cell r="G8">
            <v>70.69972568029067</v>
          </cell>
          <cell r="H8">
            <v>76.85612480738591</v>
          </cell>
          <cell r="I8">
            <v>82.99900465637349</v>
          </cell>
          <cell r="J8">
            <v>89.14667658000599</v>
          </cell>
          <cell r="K8">
            <v>95.30572624264644</v>
          </cell>
          <cell r="L8">
            <v>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отреб"/>
      <sheetName val="целевой"/>
      <sheetName val="базовый"/>
    </sheetNames>
    <sheetDataSet>
      <sheetData sheetId="2">
        <row r="13">
          <cell r="J13">
            <v>46174.89473498046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отреб"/>
      <sheetName val="целевой"/>
      <sheetName val="базовый"/>
    </sheetNames>
    <sheetDataSet>
      <sheetData sheetId="1">
        <row r="11">
          <cell r="J11">
            <v>7787.230963660199</v>
          </cell>
        </row>
        <row r="12">
          <cell r="J12">
            <v>18170.205581873797</v>
          </cell>
        </row>
      </sheetData>
      <sheetData sheetId="2">
        <row r="11">
          <cell r="J11">
            <v>3612.9875981150453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отреб"/>
      <sheetName val="целевой"/>
      <sheetName val="базовый"/>
    </sheetNames>
    <sheetDataSet>
      <sheetData sheetId="1">
        <row r="12">
          <cell r="J12">
            <v>110633.00606746566</v>
          </cell>
        </row>
        <row r="13">
          <cell r="J13">
            <v>258143.68082408656</v>
          </cell>
        </row>
      </sheetData>
      <sheetData sheetId="2">
        <row r="18">
          <cell r="J18">
            <v>15274.041249886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потреб_клубы"/>
      <sheetName val="целевой"/>
      <sheetName val="базовый"/>
    </sheetNames>
    <sheetDataSet>
      <sheetData sheetId="2">
        <row r="21">
          <cell r="J21">
            <v>13382.364833959115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целевой"/>
      <sheetName val="базовый-65"/>
      <sheetName val="базовый-70"/>
      <sheetName val="расчет газа_макс"/>
      <sheetName val="Лист1 (2)"/>
    </sheetNames>
    <sheetDataSet>
      <sheetData sheetId="0">
        <row r="13">
          <cell r="N13">
            <v>114961.98699311636</v>
          </cell>
        </row>
        <row r="14">
          <cell r="N14">
            <v>153282.64932415512</v>
          </cell>
        </row>
        <row r="15">
          <cell r="N15">
            <v>114961.98699311636</v>
          </cell>
        </row>
      </sheetData>
      <sheetData sheetId="1">
        <row r="13">
          <cell r="N13">
            <v>27410.56562234138</v>
          </cell>
        </row>
        <row r="14">
          <cell r="N14">
            <v>36547.420829788505</v>
          </cell>
        </row>
        <row r="15">
          <cell r="N15">
            <v>27410.56562234138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целевой"/>
      <sheetName val="базовый-65"/>
      <sheetName val="базовый-70"/>
    </sheetNames>
    <sheetDataSet>
      <sheetData sheetId="0">
        <row r="14">
          <cell r="N14">
            <v>179424.90154150937</v>
          </cell>
        </row>
        <row r="15">
          <cell r="N15">
            <v>239233.2020553458</v>
          </cell>
        </row>
        <row r="16">
          <cell r="N16">
            <v>179424.90154150937</v>
          </cell>
        </row>
      </sheetData>
      <sheetData sheetId="1">
        <row r="15">
          <cell r="N15">
            <v>56331.70794028224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целевой"/>
      <sheetName val="базовый"/>
    </sheetNames>
    <sheetDataSet>
      <sheetData sheetId="0">
        <row r="32">
          <cell r="J32">
            <v>57300.82386048938</v>
          </cell>
        </row>
        <row r="33">
          <cell r="J33">
            <v>76401.09848065251</v>
          </cell>
        </row>
        <row r="34">
          <cell r="J34">
            <v>57300.82386048938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целевой"/>
      <sheetName val="базовый"/>
    </sheetNames>
    <sheetDataSet>
      <sheetData sheetId="0">
        <row r="17">
          <cell r="I17">
            <v>19592</v>
          </cell>
        </row>
        <row r="18">
          <cell r="I18">
            <v>19592</v>
          </cell>
        </row>
      </sheetData>
      <sheetData sheetId="1">
        <row r="17">
          <cell r="I17">
            <v>7836.4</v>
          </cell>
        </row>
        <row r="18">
          <cell r="I18">
            <v>7836.4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69"/>
  <sheetViews>
    <sheetView workbookViewId="0" topLeftCell="A1">
      <pane xSplit="2" ySplit="4" topLeftCell="C20" activePane="bottomRight" state="frozen"/>
      <selection pane="topLeft" activeCell="A1" sqref="A1"/>
      <selection pane="topRight" activeCell="C1" sqref="C1"/>
      <selection pane="bottomLeft" activeCell="A4" sqref="A4"/>
      <selection pane="bottomRight" activeCell="J36" sqref="J36"/>
    </sheetView>
  </sheetViews>
  <sheetFormatPr defaultColWidth="9.00390625" defaultRowHeight="12.75"/>
  <cols>
    <col min="1" max="1" width="28.875" style="13" customWidth="1"/>
    <col min="2" max="2" width="10.625" style="0" customWidth="1"/>
    <col min="3" max="3" width="10.25390625" style="0" customWidth="1"/>
    <col min="4" max="4" width="9.00390625" style="0" customWidth="1"/>
    <col min="5" max="5" width="9.75390625" style="0" customWidth="1"/>
    <col min="6" max="6" width="8.375" style="0" customWidth="1"/>
    <col min="7" max="8" width="8.625" style="0" customWidth="1"/>
    <col min="9" max="9" width="8.375" style="0" customWidth="1"/>
    <col min="10" max="10" width="9.75390625" style="0" customWidth="1"/>
    <col min="11" max="12" width="8.25390625" style="0" customWidth="1"/>
    <col min="13" max="13" width="9.625" style="0" bestFit="1" customWidth="1"/>
    <col min="14" max="14" width="9.375" style="0" customWidth="1"/>
  </cols>
  <sheetData>
    <row r="1" spans="1:14" ht="15">
      <c r="A1" s="41" t="s">
        <v>40</v>
      </c>
      <c r="B1" s="41"/>
      <c r="C1" s="41"/>
      <c r="D1" s="41"/>
      <c r="E1" s="41"/>
      <c r="F1" s="41"/>
      <c r="G1" s="41"/>
      <c r="H1" s="41"/>
      <c r="I1" s="41"/>
      <c r="J1" s="41"/>
      <c r="K1" s="41"/>
      <c r="L1" s="41"/>
      <c r="M1" s="41"/>
      <c r="N1" s="41"/>
    </row>
    <row r="2" spans="1:14" ht="33.75" customHeight="1">
      <c r="A2" s="42" t="s">
        <v>39</v>
      </c>
      <c r="B2" s="42"/>
      <c r="C2" s="42"/>
      <c r="D2" s="42"/>
      <c r="E2" s="42"/>
      <c r="F2" s="42"/>
      <c r="G2" s="42"/>
      <c r="H2" s="42"/>
      <c r="I2" s="42"/>
      <c r="J2" s="42"/>
      <c r="K2" s="42"/>
      <c r="L2" s="42"/>
      <c r="M2" s="42"/>
      <c r="N2" s="42"/>
    </row>
    <row r="3" spans="1:14" s="13" customFormat="1" ht="12.75" customHeight="1">
      <c r="A3" s="43" t="s">
        <v>36</v>
      </c>
      <c r="B3" s="32" t="s">
        <v>22</v>
      </c>
      <c r="C3" s="32" t="s">
        <v>67</v>
      </c>
      <c r="D3" s="32" t="s">
        <v>2</v>
      </c>
      <c r="E3" s="32" t="s">
        <v>19</v>
      </c>
      <c r="F3" s="45" t="s">
        <v>5</v>
      </c>
      <c r="G3" s="45"/>
      <c r="H3" s="45"/>
      <c r="I3" s="45"/>
      <c r="J3" s="32" t="s">
        <v>20</v>
      </c>
      <c r="K3" s="45" t="s">
        <v>5</v>
      </c>
      <c r="L3" s="45"/>
      <c r="M3" s="45"/>
      <c r="N3" s="32" t="s">
        <v>37</v>
      </c>
    </row>
    <row r="4" spans="1:14" s="13" customFormat="1" ht="29.25" customHeight="1">
      <c r="A4" s="44"/>
      <c r="B4" s="32"/>
      <c r="C4" s="32"/>
      <c r="D4" s="32"/>
      <c r="E4" s="32"/>
      <c r="F4" s="12">
        <v>2014</v>
      </c>
      <c r="G4" s="12">
        <v>2015</v>
      </c>
      <c r="H4" s="12">
        <v>2016</v>
      </c>
      <c r="I4" s="12">
        <v>2017</v>
      </c>
      <c r="J4" s="32"/>
      <c r="K4" s="12">
        <v>2018</v>
      </c>
      <c r="L4" s="12">
        <v>2019</v>
      </c>
      <c r="M4" s="12">
        <v>2020</v>
      </c>
      <c r="N4" s="32"/>
    </row>
    <row r="5" spans="1:14" s="13" customFormat="1" ht="24" customHeight="1">
      <c r="A5" s="40" t="s">
        <v>23</v>
      </c>
      <c r="B5" s="39" t="s">
        <v>24</v>
      </c>
      <c r="C5" s="39">
        <v>810</v>
      </c>
      <c r="D5" s="12">
        <v>1</v>
      </c>
      <c r="E5" s="14">
        <f aca="true" t="shared" si="0" ref="E5:E10">SUM(F5:I5)</f>
        <v>12669.93</v>
      </c>
      <c r="F5" s="14">
        <v>2730</v>
      </c>
      <c r="G5" s="14">
        <v>3003</v>
      </c>
      <c r="H5" s="14">
        <v>3303.3</v>
      </c>
      <c r="I5" s="14">
        <v>3633.63</v>
      </c>
      <c r="J5" s="14">
        <f aca="true" t="shared" si="1" ref="J5:J10">SUM(K5:M5)</f>
        <v>13260.69</v>
      </c>
      <c r="K5" s="14">
        <v>3996.993</v>
      </c>
      <c r="L5" s="14">
        <v>4396.6923</v>
      </c>
      <c r="M5" s="14">
        <v>4867.004700000001</v>
      </c>
      <c r="N5" s="14">
        <f aca="true" t="shared" si="2" ref="N5:N10">E5+J5</f>
        <v>25930.620000000003</v>
      </c>
    </row>
    <row r="6" spans="1:14" s="13" customFormat="1" ht="21" customHeight="1">
      <c r="A6" s="40"/>
      <c r="B6" s="39"/>
      <c r="C6" s="39"/>
      <c r="D6" s="12">
        <v>2</v>
      </c>
      <c r="E6" s="14">
        <f t="shared" si="0"/>
        <v>6334.965</v>
      </c>
      <c r="F6" s="14">
        <v>1365</v>
      </c>
      <c r="G6" s="14">
        <v>1501.5</v>
      </c>
      <c r="H6" s="14">
        <v>1651.65</v>
      </c>
      <c r="I6" s="14">
        <v>1816.815</v>
      </c>
      <c r="J6" s="14">
        <f t="shared" si="1"/>
        <v>6630.345</v>
      </c>
      <c r="K6" s="14">
        <v>1998.4965</v>
      </c>
      <c r="L6" s="14">
        <v>2198.34615</v>
      </c>
      <c r="M6" s="14">
        <v>2433.5023500000007</v>
      </c>
      <c r="N6" s="14">
        <f t="shared" si="2"/>
        <v>12965.310000000001</v>
      </c>
    </row>
    <row r="7" spans="1:19" s="20" customFormat="1" ht="19.5" customHeight="1">
      <c r="A7" s="40"/>
      <c r="B7" s="39"/>
      <c r="C7" s="39"/>
      <c r="D7" s="12">
        <v>3</v>
      </c>
      <c r="E7" s="14">
        <f t="shared" si="0"/>
        <v>2787.9</v>
      </c>
      <c r="F7" s="14">
        <v>701.5</v>
      </c>
      <c r="G7" s="14">
        <v>661.8</v>
      </c>
      <c r="H7" s="14">
        <v>695.6</v>
      </c>
      <c r="I7" s="14">
        <v>729</v>
      </c>
      <c r="J7" s="14">
        <f t="shared" si="1"/>
        <v>2650.9</v>
      </c>
      <c r="K7" s="14">
        <v>801.4</v>
      </c>
      <c r="L7" s="14">
        <v>881.9</v>
      </c>
      <c r="M7" s="14">
        <v>967.6</v>
      </c>
      <c r="N7" s="14">
        <f t="shared" si="2"/>
        <v>5438.8</v>
      </c>
      <c r="P7" s="24"/>
      <c r="Q7" s="25"/>
      <c r="R7" s="25"/>
      <c r="S7" s="25"/>
    </row>
    <row r="8" spans="1:19" s="13" customFormat="1" ht="30.75" customHeight="1">
      <c r="A8" s="33" t="s">
        <v>25</v>
      </c>
      <c r="B8" s="39" t="s">
        <v>24</v>
      </c>
      <c r="C8" s="39">
        <v>452</v>
      </c>
      <c r="D8" s="12">
        <v>1</v>
      </c>
      <c r="E8" s="14">
        <f t="shared" si="0"/>
        <v>7095.1</v>
      </c>
      <c r="F8" s="14">
        <v>1528.8</v>
      </c>
      <c r="G8" s="14">
        <v>1681.7</v>
      </c>
      <c r="H8" s="14">
        <v>1849.8</v>
      </c>
      <c r="I8" s="14">
        <v>2034.8</v>
      </c>
      <c r="J8" s="14">
        <f t="shared" si="1"/>
        <v>7425.986400000001</v>
      </c>
      <c r="K8" s="14">
        <v>2238.31608</v>
      </c>
      <c r="L8" s="14">
        <v>2462.147688</v>
      </c>
      <c r="M8" s="14">
        <v>2725.522632000001</v>
      </c>
      <c r="N8" s="14">
        <f t="shared" si="2"/>
        <v>14521.0864</v>
      </c>
      <c r="P8" s="21"/>
      <c r="Q8" s="21"/>
      <c r="R8" s="21"/>
      <c r="S8" s="21"/>
    </row>
    <row r="9" spans="1:19" s="13" customFormat="1" ht="21" customHeight="1">
      <c r="A9" s="33"/>
      <c r="B9" s="39"/>
      <c r="C9" s="39"/>
      <c r="D9" s="12">
        <v>2</v>
      </c>
      <c r="E9" s="14">
        <f t="shared" si="0"/>
        <v>3547.5</v>
      </c>
      <c r="F9" s="14">
        <v>764.4</v>
      </c>
      <c r="G9" s="14">
        <v>840.8</v>
      </c>
      <c r="H9" s="14">
        <v>924.9</v>
      </c>
      <c r="I9" s="14">
        <v>1017.4</v>
      </c>
      <c r="J9" s="14">
        <f t="shared" si="1"/>
        <v>3712.9932000000003</v>
      </c>
      <c r="K9" s="14">
        <v>1119.15804</v>
      </c>
      <c r="L9" s="14">
        <v>1231.073844</v>
      </c>
      <c r="M9" s="14">
        <v>1362.7613160000005</v>
      </c>
      <c r="N9" s="14">
        <f t="shared" si="2"/>
        <v>7260.493200000001</v>
      </c>
      <c r="P9" s="22"/>
      <c r="Q9" s="22"/>
      <c r="R9" s="22"/>
      <c r="S9" s="22"/>
    </row>
    <row r="10" spans="1:14" s="20" customFormat="1" ht="17.25" customHeight="1">
      <c r="A10" s="33"/>
      <c r="B10" s="39"/>
      <c r="C10" s="39"/>
      <c r="D10" s="12">
        <v>3</v>
      </c>
      <c r="E10" s="14">
        <f t="shared" si="0"/>
        <v>1554.3000000000002</v>
      </c>
      <c r="F10" s="14">
        <v>391.1</v>
      </c>
      <c r="G10" s="14">
        <v>369</v>
      </c>
      <c r="H10" s="14">
        <v>387.8</v>
      </c>
      <c r="I10" s="14">
        <v>406.4</v>
      </c>
      <c r="J10" s="14">
        <f t="shared" si="1"/>
        <v>1478</v>
      </c>
      <c r="K10" s="14">
        <v>446.8</v>
      </c>
      <c r="L10" s="14">
        <v>491.7</v>
      </c>
      <c r="M10" s="14">
        <v>539.5</v>
      </c>
      <c r="N10" s="14">
        <f t="shared" si="2"/>
        <v>3032.3</v>
      </c>
    </row>
    <row r="11" spans="1:14" s="13" customFormat="1" ht="28.5" customHeight="1">
      <c r="A11" s="33" t="s">
        <v>50</v>
      </c>
      <c r="B11" s="39" t="s">
        <v>28</v>
      </c>
      <c r="C11" s="38">
        <v>3.185433507290869</v>
      </c>
      <c r="D11" s="12">
        <v>1</v>
      </c>
      <c r="E11" s="14"/>
      <c r="F11" s="14">
        <f>'[11]жилье-всего'!C23</f>
        <v>10.858147132109439</v>
      </c>
      <c r="G11" s="14">
        <f>'[11]жилье-всего'!D23</f>
        <v>12.073784999101054</v>
      </c>
      <c r="H11" s="14">
        <f>'[11]жилье-всего'!E23</f>
        <v>13.42552117141899</v>
      </c>
      <c r="I11" s="14">
        <f>'[11]жилье-всего'!F23</f>
        <v>14.928592710375375</v>
      </c>
      <c r="J11" s="14"/>
      <c r="K11" s="14">
        <f>'[11]жилье-всего'!G23</f>
        <v>16.599942562134263</v>
      </c>
      <c r="L11" s="14">
        <f>'[11]жилье-всего'!H23</f>
        <v>18.45841054225049</v>
      </c>
      <c r="M11" s="14">
        <f>'[11]жилье-всего'!I23</f>
        <v>20.654991687419642</v>
      </c>
      <c r="N11" s="14"/>
    </row>
    <row r="12" spans="1:14" s="13" customFormat="1" ht="24.75" customHeight="1">
      <c r="A12" s="33"/>
      <c r="B12" s="39"/>
      <c r="C12" s="38"/>
      <c r="D12" s="12">
        <v>2</v>
      </c>
      <c r="E12" s="14"/>
      <c r="F12" s="14">
        <f>'[12]жилье-всего'!C23</f>
        <v>5.429073566054719</v>
      </c>
      <c r="G12" s="14">
        <f>'[12]жилье-всего'!D23</f>
        <v>6.036892499550527</v>
      </c>
      <c r="H12" s="14">
        <f>'[12]жилье-всего'!E23</f>
        <v>6.712760585709495</v>
      </c>
      <c r="I12" s="14">
        <f>'[12]жилье-всего'!F23</f>
        <v>7.464296355187687</v>
      </c>
      <c r="J12" s="14"/>
      <c r="K12" s="16">
        <f>'[12]жилье-всего'!G23</f>
        <v>8.299971281067132</v>
      </c>
      <c r="L12" s="14">
        <f>'[12]жилье-всего'!H23</f>
        <v>9.229205271125245</v>
      </c>
      <c r="M12" s="14">
        <f>'[12]жилье-всего'!I23</f>
        <v>10.327495843709821</v>
      </c>
      <c r="N12" s="14"/>
    </row>
    <row r="13" spans="1:14" s="20" customFormat="1" ht="35.25" customHeight="1">
      <c r="A13" s="33"/>
      <c r="B13" s="39"/>
      <c r="C13" s="38"/>
      <c r="D13" s="12">
        <v>3</v>
      </c>
      <c r="E13" s="14"/>
      <c r="F13" s="14">
        <v>2.480261564485654</v>
      </c>
      <c r="G13" s="14">
        <v>2.3653022701320894</v>
      </c>
      <c r="H13" s="14">
        <v>2.512953169191564</v>
      </c>
      <c r="I13" s="14">
        <v>2.662200180370872</v>
      </c>
      <c r="J13" s="13"/>
      <c r="K13" s="14">
        <v>2.958500996489341</v>
      </c>
      <c r="L13" s="16">
        <v>3.290920054616814</v>
      </c>
      <c r="M13" s="14">
        <v>3.6502108558186133</v>
      </c>
      <c r="N13" s="14"/>
    </row>
    <row r="14" spans="1:14" s="13" customFormat="1" ht="55.5" customHeight="1">
      <c r="A14" s="33" t="s">
        <v>51</v>
      </c>
      <c r="B14" s="39" t="s">
        <v>28</v>
      </c>
      <c r="C14" s="38">
        <v>5.128180615081006</v>
      </c>
      <c r="D14" s="12">
        <v>1</v>
      </c>
      <c r="E14" s="14"/>
      <c r="F14" s="14">
        <f>'[11]жилье-МС'!C23</f>
        <v>17.549731290736887</v>
      </c>
      <c r="G14" s="14">
        <f>'[11]жилье-МС'!D23</f>
        <v>19.514534092999412</v>
      </c>
      <c r="H14" s="14">
        <f>'[11]жилье-МС'!E23</f>
        <v>21.699308927187936</v>
      </c>
      <c r="I14" s="14">
        <f>'[11]жилье-МС'!F23</f>
        <v>24.128683045856214</v>
      </c>
      <c r="J14" s="14"/>
      <c r="K14" s="16">
        <f>'[11]жилье-МС'!G23</f>
        <v>26.83004087738185</v>
      </c>
      <c r="L14" s="14">
        <f>'[11]жилье-МС'!H23</f>
        <v>29.833832709141827</v>
      </c>
      <c r="M14" s="14">
        <f>'[11]жилье-МС'!I23</f>
        <v>33.38410775947895</v>
      </c>
      <c r="N14" s="14"/>
    </row>
    <row r="15" spans="1:14" s="13" customFormat="1" ht="35.25" customHeight="1">
      <c r="A15" s="33"/>
      <c r="B15" s="39"/>
      <c r="C15" s="38"/>
      <c r="D15" s="12">
        <v>2</v>
      </c>
      <c r="E15" s="14"/>
      <c r="F15" s="14">
        <f>'[12]жилье-МС'!C23</f>
        <v>8.774865645368443</v>
      </c>
      <c r="G15" s="14">
        <f>'[12]жилье-МС'!D23</f>
        <v>9.757267046499706</v>
      </c>
      <c r="H15" s="14">
        <f>'[12]жилье-МС'!E23</f>
        <v>10.849654463593968</v>
      </c>
      <c r="I15" s="14">
        <f>'[12]жилье-МС'!F23</f>
        <v>12.064341522928107</v>
      </c>
      <c r="J15" s="14"/>
      <c r="K15" s="16">
        <f>'[12]жилье-МС'!G23</f>
        <v>13.415020438690926</v>
      </c>
      <c r="L15" s="14">
        <f>'[12]жилье-МС'!H23</f>
        <v>14.916916354570914</v>
      </c>
      <c r="M15" s="14">
        <f>'[12]жилье-МС'!I23</f>
        <v>16.692053879739476</v>
      </c>
      <c r="N15" s="14"/>
    </row>
    <row r="16" spans="1:14" s="20" customFormat="1" ht="35.25" customHeight="1">
      <c r="A16" s="33"/>
      <c r="B16" s="39"/>
      <c r="C16" s="38"/>
      <c r="D16" s="12">
        <v>3</v>
      </c>
      <c r="E16" s="14"/>
      <c r="F16" s="14">
        <v>3.9910421204132436</v>
      </c>
      <c r="G16" s="14">
        <v>3.8060586523517994</v>
      </c>
      <c r="H16" s="14">
        <v>4.043646883246895</v>
      </c>
      <c r="I16" s="14">
        <v>4.283803452413392</v>
      </c>
      <c r="J16" s="13"/>
      <c r="K16" s="14">
        <v>4.760587455509801</v>
      </c>
      <c r="L16" s="16">
        <v>5.295490097074529</v>
      </c>
      <c r="M16" s="14">
        <v>5.873632637202457</v>
      </c>
      <c r="N16" s="14"/>
    </row>
    <row r="17" spans="1:14" s="13" customFormat="1" ht="24.75" customHeight="1">
      <c r="A17" s="33" t="s">
        <v>31</v>
      </c>
      <c r="B17" s="32" t="s">
        <v>32</v>
      </c>
      <c r="C17" s="35">
        <v>3.41</v>
      </c>
      <c r="D17" s="12">
        <v>1</v>
      </c>
      <c r="E17" s="14">
        <f>SUM(F17:I17)</f>
        <v>51.00000000000001</v>
      </c>
      <c r="F17" s="14">
        <v>11</v>
      </c>
      <c r="G17" s="14">
        <v>12.1</v>
      </c>
      <c r="H17" s="14">
        <v>13.3</v>
      </c>
      <c r="I17" s="14">
        <v>14.6</v>
      </c>
      <c r="J17" s="14">
        <f>SUM(K17:M17)</f>
        <v>53.649</v>
      </c>
      <c r="K17" s="14">
        <v>16.105100000000004</v>
      </c>
      <c r="L17" s="14">
        <v>17.715610000000005</v>
      </c>
      <c r="M17" s="14">
        <v>19.828289999999996</v>
      </c>
      <c r="N17" s="14">
        <f>E17+J17</f>
        <v>104.649</v>
      </c>
    </row>
    <row r="18" spans="1:14" s="13" customFormat="1" ht="21" customHeight="1">
      <c r="A18" s="33"/>
      <c r="B18" s="32"/>
      <c r="C18" s="35"/>
      <c r="D18" s="12">
        <v>2</v>
      </c>
      <c r="E18" s="14">
        <f>SUM(F18:I18)</f>
        <v>43.99668</v>
      </c>
      <c r="F18" s="14">
        <v>9.48</v>
      </c>
      <c r="G18" s="14">
        <v>10.427999999999999</v>
      </c>
      <c r="H18" s="14">
        <v>11.470799999999999</v>
      </c>
      <c r="I18" s="14">
        <v>12.617879999999998</v>
      </c>
      <c r="J18" s="14">
        <f>SUM(K18:M18)</f>
        <v>46.1</v>
      </c>
      <c r="K18" s="14">
        <v>13.9</v>
      </c>
      <c r="L18" s="14">
        <v>15.3</v>
      </c>
      <c r="M18" s="14">
        <v>16.9</v>
      </c>
      <c r="N18" s="14">
        <f>E18+J18</f>
        <v>90.09667999999999</v>
      </c>
    </row>
    <row r="19" spans="1:14" s="20" customFormat="1" ht="20.25" customHeight="1">
      <c r="A19" s="33"/>
      <c r="B19" s="32"/>
      <c r="C19" s="35"/>
      <c r="D19" s="12">
        <v>3</v>
      </c>
      <c r="E19" s="14">
        <f>SUM(F19:I19)</f>
        <v>10.98</v>
      </c>
      <c r="F19" s="14">
        <v>2.72</v>
      </c>
      <c r="G19" s="14">
        <v>2.56</v>
      </c>
      <c r="H19" s="14">
        <v>2.75</v>
      </c>
      <c r="I19" s="14">
        <v>2.95</v>
      </c>
      <c r="J19" s="14">
        <f>SUM(K19:M19)</f>
        <v>11.22</v>
      </c>
      <c r="K19" s="14">
        <v>3.33</v>
      </c>
      <c r="L19" s="14">
        <v>3.73</v>
      </c>
      <c r="M19" s="14">
        <v>4.16</v>
      </c>
      <c r="N19" s="16">
        <f>E19+J19</f>
        <v>22.200000000000003</v>
      </c>
    </row>
    <row r="20" spans="1:14" s="13" customFormat="1" ht="18.75" customHeight="1">
      <c r="A20" s="37" t="s">
        <v>63</v>
      </c>
      <c r="B20" s="32" t="s">
        <v>28</v>
      </c>
      <c r="C20" s="32">
        <v>3.06</v>
      </c>
      <c r="D20" s="12">
        <v>1</v>
      </c>
      <c r="E20" s="14"/>
      <c r="F20" s="16">
        <f>'[13]школы-3'!F15</f>
        <v>2.8158446813925844</v>
      </c>
      <c r="G20" s="16">
        <f>'[13]школы-3'!G15</f>
        <v>2.5251799329518922</v>
      </c>
      <c r="H20" s="16">
        <f>'[13]школы-3'!H15</f>
        <v>2.176237756041376</v>
      </c>
      <c r="I20" s="16">
        <f>'[13]школы-3'!I15</f>
        <v>1.760701853990729</v>
      </c>
      <c r="J20" s="16"/>
      <c r="K20" s="16">
        <f>'[13]школы-3'!J15</f>
        <v>1.2691353386900839</v>
      </c>
      <c r="L20" s="16">
        <f>'[13]школы-3'!K15</f>
        <v>0.6908315607440026</v>
      </c>
      <c r="M20" s="16">
        <f>'[13]школы-3'!L15</f>
        <v>0.0014321129031624636</v>
      </c>
      <c r="N20" s="14"/>
    </row>
    <row r="21" spans="1:14" s="13" customFormat="1" ht="19.5" customHeight="1">
      <c r="A21" s="37"/>
      <c r="B21" s="32"/>
      <c r="C21" s="32"/>
      <c r="D21" s="12">
        <v>2</v>
      </c>
      <c r="E21" s="14"/>
      <c r="F21" s="16">
        <f>'[14]школы-3'!F15</f>
        <v>2.8615037801307612</v>
      </c>
      <c r="G21" s="16">
        <f>'[14]школы-3'!G15</f>
        <v>2.6239106329271795</v>
      </c>
      <c r="H21" s="16">
        <f>'[14]школы-3'!H15</f>
        <v>2.3364761198375907</v>
      </c>
      <c r="I21" s="16">
        <f>'[14]школы-3'!I15</f>
        <v>1.9920444810212916</v>
      </c>
      <c r="J21" s="16"/>
      <c r="K21" s="16">
        <f>'[14]школы-3'!J15</f>
        <v>1.5824945482846176</v>
      </c>
      <c r="L21" s="16">
        <f>'[14]школы-3'!K15</f>
        <v>1.098611197821774</v>
      </c>
      <c r="M21" s="16">
        <f>'[14]школы-3'!L15</f>
        <v>0.5277336048155664</v>
      </c>
      <c r="N21" s="14"/>
    </row>
    <row r="22" spans="1:14" s="20" customFormat="1" ht="26.25" customHeight="1">
      <c r="A22" s="37"/>
      <c r="B22" s="32"/>
      <c r="C22" s="32"/>
      <c r="D22" s="12">
        <v>3</v>
      </c>
      <c r="E22" s="14"/>
      <c r="F22" s="16">
        <v>3.049400633387481</v>
      </c>
      <c r="G22" s="16">
        <v>3.060792446950615</v>
      </c>
      <c r="H22" s="16">
        <v>3.0642244053795222</v>
      </c>
      <c r="I22" s="16">
        <v>3.0584100404779457</v>
      </c>
      <c r="J22" s="13"/>
      <c r="K22" s="16">
        <v>3.03671877730099</v>
      </c>
      <c r="L22" s="16">
        <v>2.997347284066235</v>
      </c>
      <c r="M22" s="16">
        <v>2.9373305964244247</v>
      </c>
      <c r="N22" s="14"/>
    </row>
    <row r="23" spans="1:14" s="13" customFormat="1" ht="19.5" customHeight="1">
      <c r="A23" s="33" t="s">
        <v>46</v>
      </c>
      <c r="B23" s="32" t="s">
        <v>33</v>
      </c>
      <c r="C23" s="32">
        <v>152</v>
      </c>
      <c r="D23" s="12">
        <v>1</v>
      </c>
      <c r="E23" s="17">
        <f>SUM(F23:I23)</f>
        <v>1958.5020000000002</v>
      </c>
      <c r="F23" s="17">
        <v>422</v>
      </c>
      <c r="G23" s="17">
        <v>464.2</v>
      </c>
      <c r="H23" s="17">
        <v>510.62</v>
      </c>
      <c r="I23" s="17">
        <v>561.682</v>
      </c>
      <c r="J23" s="17">
        <f>SUM(K23:M23)</f>
        <v>2042</v>
      </c>
      <c r="K23" s="17">
        <v>618</v>
      </c>
      <c r="L23" s="17">
        <v>680</v>
      </c>
      <c r="M23" s="17">
        <v>744</v>
      </c>
      <c r="N23" s="17">
        <f>E23+J23</f>
        <v>4000.5020000000004</v>
      </c>
    </row>
    <row r="24" spans="1:14" s="13" customFormat="1" ht="22.5" customHeight="1">
      <c r="A24" s="33"/>
      <c r="B24" s="32"/>
      <c r="C24" s="32"/>
      <c r="D24" s="12">
        <v>2</v>
      </c>
      <c r="E24" s="17">
        <f>SUM(F24:I24)</f>
        <v>906</v>
      </c>
      <c r="F24" s="17">
        <v>195</v>
      </c>
      <c r="G24" s="17">
        <v>215</v>
      </c>
      <c r="H24" s="17">
        <v>236</v>
      </c>
      <c r="I24" s="17">
        <v>260</v>
      </c>
      <c r="J24" s="17">
        <f>SUM(K24:M24)</f>
        <v>949.4560499999998</v>
      </c>
      <c r="K24" s="17">
        <v>285</v>
      </c>
      <c r="L24" s="17">
        <v>314</v>
      </c>
      <c r="M24" s="17">
        <v>350.4560499999998</v>
      </c>
      <c r="N24" s="17">
        <f>E24+J24</f>
        <v>1855.4560499999998</v>
      </c>
    </row>
    <row r="25" spans="1:14" s="20" customFormat="1" ht="21.75" customHeight="1">
      <c r="A25" s="34"/>
      <c r="B25" s="32"/>
      <c r="C25" s="32"/>
      <c r="D25" s="12">
        <v>3</v>
      </c>
      <c r="E25" s="17">
        <f>SUM(F25:I25)</f>
        <v>424</v>
      </c>
      <c r="F25" s="17">
        <v>105</v>
      </c>
      <c r="G25" s="17">
        <v>99</v>
      </c>
      <c r="H25" s="17">
        <v>106</v>
      </c>
      <c r="I25" s="17">
        <v>114</v>
      </c>
      <c r="J25" s="17">
        <f>SUM(K25:M25)</f>
        <v>434</v>
      </c>
      <c r="K25" s="17">
        <v>129</v>
      </c>
      <c r="L25" s="17">
        <v>144</v>
      </c>
      <c r="M25" s="17">
        <v>161</v>
      </c>
      <c r="N25" s="17">
        <f>E25+J25</f>
        <v>858</v>
      </c>
    </row>
    <row r="26" spans="1:14" s="13" customFormat="1" ht="16.5" customHeight="1">
      <c r="A26" s="37" t="s">
        <v>66</v>
      </c>
      <c r="B26" s="32" t="s">
        <v>65</v>
      </c>
      <c r="C26" s="36">
        <v>10.244819397911508</v>
      </c>
      <c r="D26" s="12">
        <v>1</v>
      </c>
      <c r="E26" s="14"/>
      <c r="F26" s="16">
        <f>'[16]ФАП'!G24</f>
        <v>10.369424260883488</v>
      </c>
      <c r="G26" s="16">
        <f>'[16]ФАП'!H24</f>
        <v>10.5052621940328</v>
      </c>
      <c r="H26" s="16">
        <f>'[16]ФАП'!I24</f>
        <v>10.65343353923728</v>
      </c>
      <c r="I26" s="16">
        <f>'[16]ФАП'!J24</f>
        <v>10.816723652880283</v>
      </c>
      <c r="J26" s="19"/>
      <c r="K26" s="16">
        <f>'[16]ФАП'!K24</f>
        <v>10.996434310845796</v>
      </c>
      <c r="L26" s="16">
        <f>'[16]ФАП'!L24</f>
        <v>11.194779973946618</v>
      </c>
      <c r="M26" s="16">
        <f>'[16]ФАП'!M24</f>
        <v>11.41155726467886</v>
      </c>
      <c r="N26" s="14"/>
    </row>
    <row r="27" spans="1:14" s="13" customFormat="1" ht="21" customHeight="1">
      <c r="A27" s="37"/>
      <c r="B27" s="32"/>
      <c r="C27" s="36"/>
      <c r="D27" s="12">
        <v>2</v>
      </c>
      <c r="E27" s="14"/>
      <c r="F27" s="16">
        <f>'[15]ФАП'!G24</f>
        <v>10.308454506506804</v>
      </c>
      <c r="G27" s="16">
        <f>'[15]ФАП'!H24</f>
        <v>10.377089563350982</v>
      </c>
      <c r="H27" s="16">
        <f>'[15]ФАП'!I24</f>
        <v>10.451202556468505</v>
      </c>
      <c r="I27" s="16">
        <f>'[15]ФАП'!J24</f>
        <v>10.532854694826375</v>
      </c>
      <c r="J27" s="19"/>
      <c r="K27" s="16">
        <f>'[15]ФАП'!K24</f>
        <v>10.622563172139314</v>
      </c>
      <c r="L27" s="16">
        <f>'[15]ФАП'!L24</f>
        <v>10.721648769693674</v>
      </c>
      <c r="M27" s="16">
        <f>'[15]ФАП'!M24</f>
        <v>10.831308590203662</v>
      </c>
      <c r="N27" s="14"/>
    </row>
    <row r="28" spans="1:14" s="20" customFormat="1" ht="27" customHeight="1">
      <c r="A28" s="37"/>
      <c r="B28" s="32"/>
      <c r="C28" s="36"/>
      <c r="D28" s="12">
        <v>3</v>
      </c>
      <c r="E28" s="14"/>
      <c r="F28" s="16">
        <v>10.284336374475531</v>
      </c>
      <c r="G28" s="16">
        <v>10.321832523271262</v>
      </c>
      <c r="H28" s="16">
        <v>10.360911599141227</v>
      </c>
      <c r="I28" s="16">
        <v>10.403230182198328</v>
      </c>
      <c r="J28" s="13"/>
      <c r="K28" s="16">
        <v>10.450458734136754</v>
      </c>
      <c r="L28" s="16">
        <v>10.503328933719311</v>
      </c>
      <c r="M28" s="16">
        <v>10.561349310706017</v>
      </c>
      <c r="N28" s="14"/>
    </row>
    <row r="29" spans="1:14" s="13" customFormat="1" ht="18.75" customHeight="1">
      <c r="A29" s="33" t="s">
        <v>38</v>
      </c>
      <c r="B29" s="32" t="s">
        <v>24</v>
      </c>
      <c r="C29" s="35">
        <v>3.437720759223179</v>
      </c>
      <c r="D29" s="12">
        <v>1</v>
      </c>
      <c r="E29" s="14">
        <f>SUM(F29:I29)</f>
        <v>19051.4</v>
      </c>
      <c r="F29" s="14">
        <v>4105</v>
      </c>
      <c r="G29" s="14">
        <v>4515.5</v>
      </c>
      <c r="H29" s="14">
        <v>4967.1</v>
      </c>
      <c r="I29" s="14">
        <v>5463.8</v>
      </c>
      <c r="J29" s="14">
        <f>SUM(K29:M29)</f>
        <v>19929.5</v>
      </c>
      <c r="K29" s="14">
        <v>6010.1</v>
      </c>
      <c r="L29" s="14">
        <v>6611.1</v>
      </c>
      <c r="M29" s="14">
        <v>7308.3</v>
      </c>
      <c r="N29" s="14">
        <f>E29+J29</f>
        <v>38980.9</v>
      </c>
    </row>
    <row r="30" spans="1:14" s="13" customFormat="1" ht="15.75" customHeight="1">
      <c r="A30" s="33"/>
      <c r="B30" s="32"/>
      <c r="C30" s="35"/>
      <c r="D30" s="12">
        <v>2</v>
      </c>
      <c r="E30" s="14">
        <f>SUM(F30:I30)</f>
        <v>1127.6999999999998</v>
      </c>
      <c r="F30" s="14">
        <v>243</v>
      </c>
      <c r="G30" s="14">
        <v>267.3</v>
      </c>
      <c r="H30" s="14">
        <v>294</v>
      </c>
      <c r="I30" s="14">
        <v>323.4</v>
      </c>
      <c r="J30" s="14">
        <f>SUM(K30:M30)</f>
        <v>1178.9</v>
      </c>
      <c r="K30" s="14">
        <v>355.8</v>
      </c>
      <c r="L30" s="14">
        <v>391.4</v>
      </c>
      <c r="M30" s="14">
        <v>431.7</v>
      </c>
      <c r="N30" s="14">
        <f>E30+J30</f>
        <v>2306.6</v>
      </c>
    </row>
    <row r="31" spans="1:14" s="20" customFormat="1" ht="18.75" customHeight="1">
      <c r="A31" s="33"/>
      <c r="B31" s="32"/>
      <c r="C31" s="35"/>
      <c r="D31" s="12">
        <v>3</v>
      </c>
      <c r="E31" s="14">
        <f>SUM(F31:I31)</f>
        <v>256.8</v>
      </c>
      <c r="F31" s="14">
        <v>63.7</v>
      </c>
      <c r="G31" s="14">
        <v>59.9</v>
      </c>
      <c r="H31" s="14">
        <v>64.2</v>
      </c>
      <c r="I31" s="14">
        <v>69</v>
      </c>
      <c r="J31" s="14">
        <f>SUM(K31:M31)</f>
        <v>262.4</v>
      </c>
      <c r="K31" s="14">
        <v>77.9</v>
      </c>
      <c r="L31" s="14">
        <v>87.1</v>
      </c>
      <c r="M31" s="14">
        <v>97.4</v>
      </c>
      <c r="N31" s="14">
        <f>E31+J31</f>
        <v>519.2</v>
      </c>
    </row>
    <row r="32" spans="1:14" s="13" customFormat="1" ht="17.25" customHeight="1">
      <c r="A32" s="34" t="s">
        <v>53</v>
      </c>
      <c r="B32" s="32" t="s">
        <v>52</v>
      </c>
      <c r="C32" s="36">
        <v>19.567655414428305</v>
      </c>
      <c r="D32" s="12">
        <v>1</v>
      </c>
      <c r="E32" s="14"/>
      <c r="F32" s="16">
        <f>'[16]спорт'!F14</f>
        <v>20.69172124393577</v>
      </c>
      <c r="G32" s="16">
        <f>'[16]спорт'!G14</f>
        <v>21.92782789467989</v>
      </c>
      <c r="H32" s="16">
        <f>'[16]спорт'!H14</f>
        <v>23.287121657761748</v>
      </c>
      <c r="I32" s="16">
        <f>'[16]спорт'!I14</f>
        <v>24.78544657025959</v>
      </c>
      <c r="J32" s="19"/>
      <c r="K32" s="14">
        <f>'[16]спорт'!J14</f>
        <v>26.436691317987524</v>
      </c>
      <c r="L32" s="16">
        <f>'[16]спорт'!K14</f>
        <v>28.258073325068874</v>
      </c>
      <c r="M32" s="16">
        <f>'[16]спорт'!L14</f>
        <v>30.27422239783255</v>
      </c>
      <c r="N32" s="14"/>
    </row>
    <row r="33" spans="1:14" s="13" customFormat="1" ht="16.5" customHeight="1">
      <c r="A33" s="34"/>
      <c r="B33" s="32"/>
      <c r="C33" s="36"/>
      <c r="D33" s="12">
        <v>2</v>
      </c>
      <c r="E33" s="14"/>
      <c r="F33" s="16">
        <f>'[15]спорт'!F14</f>
        <v>19.654429651853196</v>
      </c>
      <c r="G33" s="16">
        <f>'[15]спорт'!G14</f>
        <v>19.74719926167029</v>
      </c>
      <c r="H33" s="16">
        <f>'[15]спорт'!H14</f>
        <v>19.846522294532654</v>
      </c>
      <c r="I33" s="16">
        <f>'[15]спорт'!I14</f>
        <v>19.95592271121029</v>
      </c>
      <c r="J33" s="19"/>
      <c r="K33" s="14">
        <f>'[15]спорт'!J14</f>
        <v>20.075940931712537</v>
      </c>
      <c r="L33" s="16">
        <f>'[15]спорт'!K14</f>
        <v>20.20859001747038</v>
      </c>
      <c r="M33" s="16">
        <f>'[15]спорт'!L14</f>
        <v>20.353367936113383</v>
      </c>
      <c r="N33" s="14"/>
    </row>
    <row r="34" spans="1:14" s="20" customFormat="1" ht="15.75" customHeight="1">
      <c r="A34" s="34"/>
      <c r="B34" s="32"/>
      <c r="C34" s="36"/>
      <c r="D34" s="12">
        <v>3</v>
      </c>
      <c r="E34" s="14"/>
      <c r="F34" s="16">
        <v>19.606284513416227</v>
      </c>
      <c r="G34" s="16">
        <v>19.643226818478894</v>
      </c>
      <c r="H34" s="16">
        <v>19.68059215344128</v>
      </c>
      <c r="I34" s="16">
        <v>19.721261044726877</v>
      </c>
      <c r="J34" s="13"/>
      <c r="K34" s="16">
        <v>19.766041240969294</v>
      </c>
      <c r="L34" s="16">
        <v>19.816097352626116</v>
      </c>
      <c r="M34" s="16">
        <v>19.869894710323088</v>
      </c>
      <c r="N34" s="14"/>
    </row>
    <row r="35" spans="1:14" s="13" customFormat="1" ht="21" customHeight="1">
      <c r="A35" s="33" t="s">
        <v>35</v>
      </c>
      <c r="B35" s="32" t="s">
        <v>34</v>
      </c>
      <c r="C35" s="32" t="s">
        <v>68</v>
      </c>
      <c r="D35" s="12">
        <v>1</v>
      </c>
      <c r="E35" s="14">
        <f>SUM(F35:I35)</f>
        <v>2789.241</v>
      </c>
      <c r="F35" s="16">
        <v>601</v>
      </c>
      <c r="G35" s="16">
        <v>661.1</v>
      </c>
      <c r="H35" s="16">
        <v>727.21</v>
      </c>
      <c r="I35" s="16">
        <v>799.931</v>
      </c>
      <c r="J35" s="16">
        <f>SUM(K35:M35)</f>
        <v>2913.3999999999996</v>
      </c>
      <c r="K35" s="16">
        <v>879.9</v>
      </c>
      <c r="L35" s="16">
        <v>967.9</v>
      </c>
      <c r="M35" s="16">
        <v>1065.6</v>
      </c>
      <c r="N35" s="16">
        <f>E35+J35</f>
        <v>5702.641</v>
      </c>
    </row>
    <row r="36" spans="1:14" s="13" customFormat="1" ht="18.75" customHeight="1">
      <c r="A36" s="33"/>
      <c r="B36" s="32"/>
      <c r="C36" s="32"/>
      <c r="D36" s="12">
        <v>2</v>
      </c>
      <c r="E36" s="14">
        <f>SUM(F36:I36)</f>
        <v>30.95547</v>
      </c>
      <c r="F36" s="16">
        <v>6.67</v>
      </c>
      <c r="G36" s="16">
        <v>7.337000000000001</v>
      </c>
      <c r="H36" s="16">
        <v>8.0707</v>
      </c>
      <c r="I36" s="16">
        <v>8.87777</v>
      </c>
      <c r="J36" s="16">
        <f>SUM(K36:M36)</f>
        <v>32.408166363636255</v>
      </c>
      <c r="K36" s="16">
        <v>9.765547</v>
      </c>
      <c r="L36" s="16">
        <v>10.742101700000001</v>
      </c>
      <c r="M36" s="16">
        <v>11.900517663636258</v>
      </c>
      <c r="N36" s="16">
        <f>E36+J36</f>
        <v>63.36363636363625</v>
      </c>
    </row>
    <row r="37" spans="1:14" s="20" customFormat="1" ht="18" customHeight="1">
      <c r="A37" s="33"/>
      <c r="B37" s="32"/>
      <c r="C37" s="32"/>
      <c r="D37" s="12">
        <v>3</v>
      </c>
      <c r="E37" s="16">
        <f>SUM(F37:I37)</f>
        <v>3.3600000000000003</v>
      </c>
      <c r="F37" s="16"/>
      <c r="G37" s="16"/>
      <c r="H37" s="16">
        <v>1.62</v>
      </c>
      <c r="I37" s="16">
        <v>1.74</v>
      </c>
      <c r="J37" s="16">
        <f>SUM(K37:M37)</f>
        <v>6.6000000000000005</v>
      </c>
      <c r="K37" s="16">
        <v>1.96</v>
      </c>
      <c r="L37" s="16">
        <v>2.19</v>
      </c>
      <c r="M37" s="16">
        <v>2.45</v>
      </c>
      <c r="N37" s="16">
        <f>E37+J37</f>
        <v>9.96</v>
      </c>
    </row>
    <row r="38" spans="1:14" s="13" customFormat="1" ht="21.75" customHeight="1">
      <c r="A38" s="34" t="s">
        <v>54</v>
      </c>
      <c r="B38" s="32" t="s">
        <v>64</v>
      </c>
      <c r="C38" s="35">
        <v>181.5213240169647</v>
      </c>
      <c r="D38" s="12">
        <v>1</v>
      </c>
      <c r="E38" s="14"/>
      <c r="F38" s="14">
        <f>'[16]культура'!F12</f>
        <v>197.86304888267983</v>
      </c>
      <c r="G38" s="14">
        <f>'[16]культура'!G12</f>
        <v>215.84875975181927</v>
      </c>
      <c r="H38" s="14">
        <f>'[16]культура'!H12</f>
        <v>235.64222615921997</v>
      </c>
      <c r="I38" s="14">
        <f>'[16]культура'!I12</f>
        <v>257.4606709771589</v>
      </c>
      <c r="J38" s="19"/>
      <c r="K38" s="14">
        <f>'[16]культура'!J12</f>
        <v>281.509040383861</v>
      </c>
      <c r="L38" s="14">
        <f>'[16]культура'!K12</f>
        <v>308.033742643513</v>
      </c>
      <c r="M38" s="14">
        <f>'[16]культура'!L12</f>
        <v>337.28760610583373</v>
      </c>
      <c r="N38" s="14"/>
    </row>
    <row r="39" spans="1:14" s="13" customFormat="1" ht="18.75" customHeight="1">
      <c r="A39" s="34"/>
      <c r="B39" s="32"/>
      <c r="C39" s="35"/>
      <c r="D39" s="12">
        <v>2</v>
      </c>
      <c r="E39" s="14"/>
      <c r="F39" s="14">
        <f>'[15]культура'!F12</f>
        <v>181.89998539426873</v>
      </c>
      <c r="G39" s="14">
        <f>'[15]культура'!G12</f>
        <v>182.2906806359053</v>
      </c>
      <c r="H39" s="14">
        <f>'[15]культура'!H12</f>
        <v>182.6942349746537</v>
      </c>
      <c r="I39" s="14">
        <f>'[15]культура'!I12</f>
        <v>183.13827545285102</v>
      </c>
      <c r="J39" s="19"/>
      <c r="K39" s="14">
        <f>'[15]культура'!J12</f>
        <v>183.62232942904973</v>
      </c>
      <c r="L39" s="14">
        <f>'[15]культура'!K12</f>
        <v>184.1588225449886</v>
      </c>
      <c r="M39" s="14">
        <f>'[15]культура'!L12</f>
        <v>184.73593827909144</v>
      </c>
      <c r="N39" s="14"/>
    </row>
    <row r="40" spans="1:14" s="20" customFormat="1" ht="17.25" customHeight="1">
      <c r="A40" s="34"/>
      <c r="B40" s="32"/>
      <c r="C40" s="35"/>
      <c r="D40" s="12">
        <v>3</v>
      </c>
      <c r="E40" s="14"/>
      <c r="F40" s="14"/>
      <c r="G40" s="14"/>
      <c r="H40" s="14">
        <v>182.14349057794917</v>
      </c>
      <c r="I40" s="14">
        <v>182.39449008176385</v>
      </c>
      <c r="J40" s="13"/>
      <c r="K40" s="15">
        <v>182.6670741035907</v>
      </c>
      <c r="L40" s="14">
        <v>182.97131003327468</v>
      </c>
      <c r="M40" s="14">
        <v>183.2910966696507</v>
      </c>
      <c r="N40" s="14"/>
    </row>
    <row r="41" spans="1:14" s="13" customFormat="1" ht="20.25" customHeight="1">
      <c r="A41" s="33" t="s">
        <v>26</v>
      </c>
      <c r="B41" s="32" t="s">
        <v>45</v>
      </c>
      <c r="C41" s="35">
        <v>2.39</v>
      </c>
      <c r="D41" s="12">
        <v>1</v>
      </c>
      <c r="E41" s="14">
        <f>SUM(F41:I41)</f>
        <v>107.99752241259834</v>
      </c>
      <c r="F41" s="14">
        <v>27.109459478503226</v>
      </c>
      <c r="G41" s="14">
        <v>27.051689150370787</v>
      </c>
      <c r="H41" s="14">
        <v>26.993918822238353</v>
      </c>
      <c r="I41" s="14">
        <v>26.84245496148597</v>
      </c>
      <c r="J41" s="14">
        <f>SUM(K41:M41)</f>
        <v>79.97873001779521</v>
      </c>
      <c r="K41" s="14">
        <v>26.770242051320498</v>
      </c>
      <c r="L41" s="14">
        <v>26.698029141155025</v>
      </c>
      <c r="M41" s="14">
        <v>26.510458825319688</v>
      </c>
      <c r="N41" s="14">
        <f>E41+J41</f>
        <v>187.97625243039357</v>
      </c>
    </row>
    <row r="42" spans="1:14" s="13" customFormat="1" ht="21" customHeight="1">
      <c r="A42" s="33"/>
      <c r="B42" s="32"/>
      <c r="C42" s="35"/>
      <c r="D42" s="12">
        <v>2</v>
      </c>
      <c r="E42" s="14">
        <f>SUM(F42:I42)</f>
        <v>25.85853730905236</v>
      </c>
      <c r="F42" s="14">
        <v>6.504034965500848</v>
      </c>
      <c r="G42" s="14">
        <v>6.489758937132038</v>
      </c>
      <c r="H42" s="14">
        <v>6.475482908763229</v>
      </c>
      <c r="I42" s="14">
        <v>6.389260497656245</v>
      </c>
      <c r="J42" s="14">
        <f>SUM(K42:M42)</f>
        <v>19.1</v>
      </c>
      <c r="K42" s="14">
        <v>6.4</v>
      </c>
      <c r="L42" s="14">
        <v>6.4</v>
      </c>
      <c r="M42" s="14">
        <v>6.3</v>
      </c>
      <c r="N42" s="14">
        <f>E42+J42</f>
        <v>44.95853730905236</v>
      </c>
    </row>
    <row r="43" spans="1:14" s="20" customFormat="1" ht="20.25" customHeight="1">
      <c r="A43" s="33"/>
      <c r="B43" s="32"/>
      <c r="C43" s="35"/>
      <c r="D43" s="12">
        <v>3</v>
      </c>
      <c r="E43" s="14">
        <f>SUM(F43:I43)</f>
        <v>8.99</v>
      </c>
      <c r="F43" s="14">
        <v>2.23</v>
      </c>
      <c r="G43" s="14">
        <v>2.09</v>
      </c>
      <c r="H43" s="14">
        <v>2.25</v>
      </c>
      <c r="I43" s="14">
        <v>2.42</v>
      </c>
      <c r="J43" s="14">
        <f>SUM(K43:M43)</f>
        <v>9.19</v>
      </c>
      <c r="K43" s="14">
        <v>2.73</v>
      </c>
      <c r="L43" s="14">
        <v>3.05</v>
      </c>
      <c r="M43" s="14">
        <v>3.41</v>
      </c>
      <c r="N43" s="16">
        <f>E43+J43</f>
        <v>18.18</v>
      </c>
    </row>
    <row r="44" spans="1:14" s="13" customFormat="1" ht="18" customHeight="1">
      <c r="A44" s="33" t="s">
        <v>27</v>
      </c>
      <c r="B44" s="32" t="s">
        <v>28</v>
      </c>
      <c r="C44" s="32">
        <v>53.8</v>
      </c>
      <c r="D44" s="12">
        <v>1</v>
      </c>
      <c r="E44" s="14"/>
      <c r="F44" s="14">
        <f>'[16]газ (2)'!F10</f>
        <v>61.63299188197789</v>
      </c>
      <c r="G44" s="14">
        <f>'[16]газ (2)'!G10</f>
        <v>67.71192829973785</v>
      </c>
      <c r="H44" s="14">
        <f>'[16]газ (2)'!H10</f>
        <v>73.78783242331693</v>
      </c>
      <c r="I44" s="14">
        <f>'[16]газ (2)'!I10</f>
        <v>79.85024368125372</v>
      </c>
      <c r="J44" s="19"/>
      <c r="K44" s="14">
        <f>'[16]газ (2)'!J10</f>
        <v>85.91720966150291</v>
      </c>
      <c r="L44" s="14">
        <f>'[16]газ (2)'!K10</f>
        <v>91.9951197571524</v>
      </c>
      <c r="M44" s="14">
        <f>'[16]газ (2)'!L10</f>
        <v>98.05157417877274</v>
      </c>
      <c r="N44" s="14"/>
    </row>
    <row r="45" spans="1:14" s="13" customFormat="1" ht="18.75" customHeight="1">
      <c r="A45" s="33"/>
      <c r="B45" s="32"/>
      <c r="C45" s="32"/>
      <c r="D45" s="12">
        <v>2</v>
      </c>
      <c r="E45" s="14"/>
      <c r="F45" s="14">
        <f>'[15]газ (2)'!F10</f>
        <v>57.05741688949105</v>
      </c>
      <c r="G45" s="14">
        <f>'[15]газ (2)'!G10</f>
        <v>58.56071599414104</v>
      </c>
      <c r="H45" s="14">
        <f>'[15]газ (2)'!H10</f>
        <v>60.06150038674999</v>
      </c>
      <c r="I45" s="14">
        <f>'[15]газ (2)'!I10</f>
        <v>61.552171613664456</v>
      </c>
      <c r="J45" s="19"/>
      <c r="K45" s="14">
        <f>'[15]газ (2)'!J10</f>
        <v>63.047383182585214</v>
      </c>
      <c r="L45" s="14">
        <f>'[15]газ (2)'!K10</f>
        <v>64.55094238721368</v>
      </c>
      <c r="M45" s="14">
        <f>'[15]газ (2)'!L10</f>
        <v>66.04006764820113</v>
      </c>
      <c r="N45" s="14"/>
    </row>
    <row r="46" spans="1:14" s="20" customFormat="1" ht="21.75" customHeight="1">
      <c r="A46" s="33"/>
      <c r="B46" s="32"/>
      <c r="C46" s="32"/>
      <c r="D46" s="12">
        <v>3</v>
      </c>
      <c r="E46" s="14"/>
      <c r="F46" s="14">
        <v>56.1</v>
      </c>
      <c r="G46" s="14">
        <v>56.6</v>
      </c>
      <c r="H46" s="14">
        <v>57.2</v>
      </c>
      <c r="I46" s="14">
        <v>57.8</v>
      </c>
      <c r="J46" s="19"/>
      <c r="K46" s="14">
        <v>58.5</v>
      </c>
      <c r="L46" s="14">
        <v>59.2</v>
      </c>
      <c r="M46" s="14">
        <v>60.1</v>
      </c>
      <c r="N46" s="14"/>
    </row>
    <row r="47" spans="1:14" s="13" customFormat="1" ht="19.5" customHeight="1">
      <c r="A47" s="33" t="s">
        <v>29</v>
      </c>
      <c r="B47" s="32" t="s">
        <v>45</v>
      </c>
      <c r="C47" s="32">
        <v>1.7</v>
      </c>
      <c r="D47" s="12">
        <v>1</v>
      </c>
      <c r="E47" s="14">
        <f>SUM(F47:I47)</f>
        <v>105.5</v>
      </c>
      <c r="F47" s="14">
        <v>26.5</v>
      </c>
      <c r="G47" s="14">
        <v>26.4</v>
      </c>
      <c r="H47" s="14">
        <v>26.4</v>
      </c>
      <c r="I47" s="14">
        <v>26.2</v>
      </c>
      <c r="J47" s="14">
        <f>SUM(K47:M47)</f>
        <v>78.08774300532392</v>
      </c>
      <c r="K47" s="14">
        <v>26.13739311372045</v>
      </c>
      <c r="L47" s="14">
        <v>26.066883652727608</v>
      </c>
      <c r="M47" s="14">
        <v>25.883466238875855</v>
      </c>
      <c r="N47" s="14">
        <f>E47+J47</f>
        <v>183.58774300532392</v>
      </c>
    </row>
    <row r="48" spans="1:14" s="13" customFormat="1" ht="21" customHeight="1">
      <c r="A48" s="33"/>
      <c r="B48" s="32"/>
      <c r="C48" s="32"/>
      <c r="D48" s="12">
        <v>2</v>
      </c>
      <c r="E48" s="14">
        <f>SUM(F48:I48)</f>
        <v>25</v>
      </c>
      <c r="F48" s="14">
        <v>6.3</v>
      </c>
      <c r="G48" s="14">
        <v>6.3</v>
      </c>
      <c r="H48" s="14">
        <v>6.2</v>
      </c>
      <c r="I48" s="14">
        <v>6.2</v>
      </c>
      <c r="J48" s="14">
        <f>SUM(K48:M48)</f>
        <v>18.2</v>
      </c>
      <c r="K48" s="14">
        <v>6.1</v>
      </c>
      <c r="L48" s="14">
        <v>6.1</v>
      </c>
      <c r="M48" s="14">
        <v>6</v>
      </c>
      <c r="N48" s="14">
        <f>E48+J48</f>
        <v>43.2</v>
      </c>
    </row>
    <row r="49" spans="1:14" s="20" customFormat="1" ht="18" customHeight="1">
      <c r="A49" s="33"/>
      <c r="B49" s="32"/>
      <c r="C49" s="32"/>
      <c r="D49" s="12">
        <v>3</v>
      </c>
      <c r="E49" s="14">
        <f>SUM(F49:I49)</f>
        <v>6.3999999999999995</v>
      </c>
      <c r="F49" s="14">
        <v>1.59</v>
      </c>
      <c r="G49" s="14">
        <v>1.49</v>
      </c>
      <c r="H49" s="14">
        <v>1.6</v>
      </c>
      <c r="I49" s="14">
        <v>1.72</v>
      </c>
      <c r="J49" s="14">
        <f>SUM(K49:M49)</f>
        <v>6.529999999999999</v>
      </c>
      <c r="K49" s="14">
        <v>1.94</v>
      </c>
      <c r="L49" s="14">
        <v>2.17</v>
      </c>
      <c r="M49" s="14">
        <v>2.42</v>
      </c>
      <c r="N49" s="16">
        <f>E49+J49</f>
        <v>12.93</v>
      </c>
    </row>
    <row r="50" spans="1:14" s="13" customFormat="1" ht="18.75" customHeight="1">
      <c r="A50" s="33" t="s">
        <v>30</v>
      </c>
      <c r="B50" s="32" t="s">
        <v>28</v>
      </c>
      <c r="C50" s="32">
        <v>56.2</v>
      </c>
      <c r="D50" s="12">
        <v>1</v>
      </c>
      <c r="E50" s="14"/>
      <c r="F50" s="14">
        <f>'[16]вода  (2)'!F8</f>
        <v>64.54016994386912</v>
      </c>
      <c r="G50" s="14">
        <f>'[16]вода  (2)'!G8</f>
        <v>70.69972568029067</v>
      </c>
      <c r="H50" s="14">
        <f>'[16]вода  (2)'!H8</f>
        <v>76.85612480738591</v>
      </c>
      <c r="I50" s="14">
        <f>'[16]вода  (2)'!I8</f>
        <v>82.99900465637349</v>
      </c>
      <c r="J50" s="19"/>
      <c r="K50" s="14">
        <f>'[16]вода  (2)'!J8</f>
        <v>89.14667658000599</v>
      </c>
      <c r="L50" s="14">
        <f>'[16]вода  (2)'!K8</f>
        <v>95.30572624264644</v>
      </c>
      <c r="M50" s="14">
        <f>'[16]вода  (2)'!L8</f>
        <v>100</v>
      </c>
      <c r="N50" s="14"/>
    </row>
    <row r="51" spans="1:14" s="13" customFormat="1" ht="18" customHeight="1">
      <c r="A51" s="33"/>
      <c r="B51" s="32"/>
      <c r="C51" s="32"/>
      <c r="D51" s="12">
        <v>2</v>
      </c>
      <c r="E51" s="14"/>
      <c r="F51" s="14">
        <f>'[15]вода  (2)'!F8</f>
        <v>59.88760688858661</v>
      </c>
      <c r="G51" s="14">
        <f>'[15]вода  (2)'!G8</f>
        <v>61.39453620050334</v>
      </c>
      <c r="H51" s="14">
        <f>'[15]вода  (2)'!H8</f>
        <v>62.8988351940071</v>
      </c>
      <c r="I51" s="14">
        <f>'[15]вода  (2)'!I8</f>
        <v>64.39305147576721</v>
      </c>
      <c r="J51" s="19"/>
      <c r="K51" s="14">
        <f>'[15]вода  (2)'!J8</f>
        <v>65.8920452099049</v>
      </c>
      <c r="L51" s="14">
        <f>'[15]вода  (2)'!K8</f>
        <v>67.39977651530954</v>
      </c>
      <c r="M51" s="14">
        <f>'[15]вода  (2)'!L8</f>
        <v>68.89294843408578</v>
      </c>
      <c r="N51" s="14"/>
    </row>
    <row r="52" spans="1:14" s="20" customFormat="1" ht="17.25" customHeight="1">
      <c r="A52" s="33"/>
      <c r="B52" s="32"/>
      <c r="C52" s="32"/>
      <c r="D52" s="12">
        <v>3</v>
      </c>
      <c r="E52" s="14"/>
      <c r="F52" s="14">
        <v>58.8</v>
      </c>
      <c r="G52" s="14">
        <v>59.2</v>
      </c>
      <c r="H52" s="14">
        <v>59.6</v>
      </c>
      <c r="I52" s="14">
        <v>60.1</v>
      </c>
      <c r="J52" s="19"/>
      <c r="K52" s="14">
        <v>60.6</v>
      </c>
      <c r="L52" s="14">
        <v>61.2</v>
      </c>
      <c r="M52" s="14">
        <v>61.9</v>
      </c>
      <c r="N52" s="14"/>
    </row>
    <row r="53" spans="1:14" s="13" customFormat="1" ht="26.25" customHeight="1">
      <c r="A53" s="33" t="s">
        <v>88</v>
      </c>
      <c r="B53" s="32" t="s">
        <v>33</v>
      </c>
      <c r="C53" s="32">
        <v>4</v>
      </c>
      <c r="D53" s="12">
        <v>1</v>
      </c>
      <c r="E53" s="17">
        <f aca="true" t="shared" si="3" ref="E53:E61">SUM(F53:I53)</f>
        <v>440.895</v>
      </c>
      <c r="F53" s="17">
        <v>95</v>
      </c>
      <c r="G53" s="17">
        <v>104.5</v>
      </c>
      <c r="H53" s="17">
        <v>114.95</v>
      </c>
      <c r="I53" s="17">
        <v>126.445</v>
      </c>
      <c r="J53" s="17">
        <f aca="true" t="shared" si="4" ref="J53:J61">SUM(K53:M53)</f>
        <v>463.1049999999999</v>
      </c>
      <c r="K53" s="17">
        <v>139.0895</v>
      </c>
      <c r="L53" s="17">
        <v>152.99845</v>
      </c>
      <c r="M53" s="17">
        <v>171.01704999999993</v>
      </c>
      <c r="N53" s="17">
        <f aca="true" t="shared" si="5" ref="N53:N61">E53+J53</f>
        <v>903.9999999999999</v>
      </c>
    </row>
    <row r="54" spans="1:14" s="13" customFormat="1" ht="18.75" customHeight="1">
      <c r="A54" s="33"/>
      <c r="B54" s="32"/>
      <c r="C54" s="32"/>
      <c r="D54" s="12">
        <v>2</v>
      </c>
      <c r="E54" s="17">
        <f t="shared" si="3"/>
        <v>214</v>
      </c>
      <c r="F54" s="17">
        <v>46</v>
      </c>
      <c r="G54" s="17">
        <v>51</v>
      </c>
      <c r="H54" s="17">
        <v>56</v>
      </c>
      <c r="I54" s="17">
        <v>61</v>
      </c>
      <c r="J54" s="17">
        <f t="shared" si="4"/>
        <v>223</v>
      </c>
      <c r="K54" s="17">
        <v>67</v>
      </c>
      <c r="L54" s="17">
        <v>74</v>
      </c>
      <c r="M54" s="17">
        <v>82</v>
      </c>
      <c r="N54" s="17">
        <f t="shared" si="5"/>
        <v>437</v>
      </c>
    </row>
    <row r="55" spans="1:14" s="20" customFormat="1" ht="17.25" customHeight="1">
      <c r="A55" s="33"/>
      <c r="B55" s="32"/>
      <c r="C55" s="32"/>
      <c r="D55" s="12">
        <v>3</v>
      </c>
      <c r="E55" s="17">
        <f t="shared" si="3"/>
        <v>52</v>
      </c>
      <c r="F55" s="17">
        <v>10</v>
      </c>
      <c r="G55" s="17">
        <v>22</v>
      </c>
      <c r="H55" s="17">
        <v>9</v>
      </c>
      <c r="I55" s="17">
        <v>11</v>
      </c>
      <c r="J55" s="17">
        <f t="shared" si="4"/>
        <v>80</v>
      </c>
      <c r="K55" s="17">
        <v>20</v>
      </c>
      <c r="L55" s="17">
        <v>19</v>
      </c>
      <c r="M55" s="17">
        <v>41</v>
      </c>
      <c r="N55" s="17">
        <f t="shared" si="5"/>
        <v>132</v>
      </c>
    </row>
    <row r="56" spans="1:14" s="13" customFormat="1" ht="22.5" customHeight="1">
      <c r="A56" s="33" t="s">
        <v>47</v>
      </c>
      <c r="B56" s="32" t="s">
        <v>33</v>
      </c>
      <c r="C56" s="32" t="s">
        <v>69</v>
      </c>
      <c r="D56" s="12">
        <v>1</v>
      </c>
      <c r="E56" s="17">
        <f t="shared" si="3"/>
        <v>4780.2300000000005</v>
      </c>
      <c r="F56" s="17">
        <v>1030</v>
      </c>
      <c r="G56" s="17">
        <v>1133</v>
      </c>
      <c r="H56" s="17">
        <v>1246.3</v>
      </c>
      <c r="I56" s="17">
        <v>1370.93</v>
      </c>
      <c r="J56" s="17">
        <f t="shared" si="4"/>
        <v>5015.7699999999995</v>
      </c>
      <c r="K56" s="17">
        <v>1508.0230000000001</v>
      </c>
      <c r="L56" s="17">
        <v>1658.8253000000002</v>
      </c>
      <c r="M56" s="17">
        <v>1848.921699999999</v>
      </c>
      <c r="N56" s="17">
        <f t="shared" si="5"/>
        <v>9796</v>
      </c>
    </row>
    <row r="57" spans="1:15" s="13" customFormat="1" ht="17.25" customHeight="1">
      <c r="A57" s="34"/>
      <c r="B57" s="32"/>
      <c r="C57" s="32"/>
      <c r="D57" s="12">
        <v>2</v>
      </c>
      <c r="E57" s="17">
        <f t="shared" si="3"/>
        <v>1916.733</v>
      </c>
      <c r="F57" s="17">
        <v>413</v>
      </c>
      <c r="G57" s="17">
        <v>454.3</v>
      </c>
      <c r="H57" s="17">
        <v>499.73</v>
      </c>
      <c r="I57" s="17">
        <v>549.703</v>
      </c>
      <c r="J57" s="17">
        <f t="shared" si="4"/>
        <v>2002</v>
      </c>
      <c r="K57" s="17">
        <v>605</v>
      </c>
      <c r="L57" s="17">
        <v>665</v>
      </c>
      <c r="M57" s="17">
        <v>732</v>
      </c>
      <c r="N57" s="17">
        <f t="shared" si="5"/>
        <v>3918.733</v>
      </c>
      <c r="O57" s="10"/>
    </row>
    <row r="58" spans="1:15" s="20" customFormat="1" ht="18" customHeight="1">
      <c r="A58" s="34"/>
      <c r="B58" s="32"/>
      <c r="C58" s="32"/>
      <c r="D58" s="12">
        <v>3</v>
      </c>
      <c r="E58" s="17">
        <f t="shared" si="3"/>
        <v>397</v>
      </c>
      <c r="F58" s="17">
        <v>100</v>
      </c>
      <c r="G58" s="17">
        <v>94</v>
      </c>
      <c r="H58" s="17">
        <v>99</v>
      </c>
      <c r="I58" s="17">
        <v>104</v>
      </c>
      <c r="J58" s="17">
        <f t="shared" si="4"/>
        <v>378</v>
      </c>
      <c r="K58" s="17">
        <v>114</v>
      </c>
      <c r="L58" s="17">
        <v>126</v>
      </c>
      <c r="M58" s="17">
        <v>138</v>
      </c>
      <c r="N58" s="17">
        <f t="shared" si="5"/>
        <v>775</v>
      </c>
      <c r="O58" s="10"/>
    </row>
    <row r="59" spans="1:15" s="20" customFormat="1" ht="29.25" customHeight="1">
      <c r="A59" s="33" t="s">
        <v>105</v>
      </c>
      <c r="B59" s="32" t="s">
        <v>33</v>
      </c>
      <c r="C59" s="32" t="s">
        <v>69</v>
      </c>
      <c r="D59" s="12">
        <v>1</v>
      </c>
      <c r="E59" s="17">
        <f t="shared" si="3"/>
        <v>60</v>
      </c>
      <c r="F59" s="17">
        <v>15</v>
      </c>
      <c r="G59" s="17">
        <v>15</v>
      </c>
      <c r="H59" s="17">
        <v>15</v>
      </c>
      <c r="I59" s="17">
        <v>15</v>
      </c>
      <c r="J59" s="17">
        <f t="shared" si="4"/>
        <v>45</v>
      </c>
      <c r="K59" s="17">
        <v>15</v>
      </c>
      <c r="L59" s="17">
        <v>15</v>
      </c>
      <c r="M59" s="17">
        <v>15</v>
      </c>
      <c r="N59" s="17">
        <f t="shared" si="5"/>
        <v>105</v>
      </c>
      <c r="O59" s="10"/>
    </row>
    <row r="60" spans="1:15" s="20" customFormat="1" ht="18" customHeight="1">
      <c r="A60" s="34"/>
      <c r="B60" s="32"/>
      <c r="C60" s="32"/>
      <c r="D60" s="12">
        <v>2</v>
      </c>
      <c r="E60" s="17">
        <f t="shared" si="3"/>
        <v>40</v>
      </c>
      <c r="F60" s="17">
        <v>10</v>
      </c>
      <c r="G60" s="17">
        <v>10</v>
      </c>
      <c r="H60" s="17">
        <v>10</v>
      </c>
      <c r="I60" s="17">
        <v>10</v>
      </c>
      <c r="J60" s="17">
        <f t="shared" si="4"/>
        <v>30</v>
      </c>
      <c r="K60" s="17">
        <v>10</v>
      </c>
      <c r="L60" s="17">
        <v>10</v>
      </c>
      <c r="M60" s="17">
        <v>10</v>
      </c>
      <c r="N60" s="17">
        <f t="shared" si="5"/>
        <v>70</v>
      </c>
      <c r="O60" s="10"/>
    </row>
    <row r="61" spans="1:15" s="20" customFormat="1" ht="18" customHeight="1">
      <c r="A61" s="34"/>
      <c r="B61" s="32"/>
      <c r="C61" s="32"/>
      <c r="D61" s="12">
        <v>3</v>
      </c>
      <c r="E61" s="17">
        <f t="shared" si="3"/>
        <v>16</v>
      </c>
      <c r="F61" s="17">
        <v>4</v>
      </c>
      <c r="G61" s="17">
        <v>4</v>
      </c>
      <c r="H61" s="17">
        <v>4</v>
      </c>
      <c r="I61" s="17">
        <v>4</v>
      </c>
      <c r="J61" s="17">
        <f t="shared" si="4"/>
        <v>12</v>
      </c>
      <c r="K61" s="17">
        <v>4</v>
      </c>
      <c r="L61" s="17">
        <v>4</v>
      </c>
      <c r="M61" s="17">
        <v>4</v>
      </c>
      <c r="N61" s="17">
        <f t="shared" si="5"/>
        <v>28</v>
      </c>
      <c r="O61" s="10"/>
    </row>
    <row r="62" spans="1:15" s="20" customFormat="1" ht="18" customHeight="1">
      <c r="A62" s="28"/>
      <c r="B62" s="29"/>
      <c r="C62" s="29"/>
      <c r="D62" s="30"/>
      <c r="E62" s="31"/>
      <c r="F62" s="31"/>
      <c r="G62" s="31"/>
      <c r="H62" s="31"/>
      <c r="I62" s="31"/>
      <c r="J62" s="31"/>
      <c r="K62" s="31"/>
      <c r="L62" s="31"/>
      <c r="M62" s="31"/>
      <c r="N62" s="31"/>
      <c r="O62" s="10"/>
    </row>
    <row r="63" spans="1:4" ht="12.75">
      <c r="A63" s="26" t="s">
        <v>41</v>
      </c>
      <c r="D63" s="20"/>
    </row>
    <row r="64" ht="12.75">
      <c r="A64" s="27" t="s">
        <v>42</v>
      </c>
    </row>
    <row r="65" ht="12.75">
      <c r="A65" s="27" t="s">
        <v>48</v>
      </c>
    </row>
    <row r="66" spans="1:4" ht="12.75">
      <c r="A66" s="27" t="s">
        <v>49</v>
      </c>
      <c r="D66" s="18"/>
    </row>
    <row r="67" spans="1:5" ht="13.5" customHeight="1">
      <c r="A67" s="27" t="s">
        <v>89</v>
      </c>
      <c r="E67" s="18"/>
    </row>
    <row r="68" spans="1:5" ht="12.75">
      <c r="A68" s="27" t="s">
        <v>70</v>
      </c>
      <c r="E68" s="18"/>
    </row>
    <row r="69" ht="12.75">
      <c r="A69" s="27" t="s">
        <v>71</v>
      </c>
    </row>
  </sheetData>
  <mergeCells count="68">
    <mergeCell ref="A1:N1"/>
    <mergeCell ref="A2:N2"/>
    <mergeCell ref="A3:A4"/>
    <mergeCell ref="C3:C4"/>
    <mergeCell ref="E3:E4"/>
    <mergeCell ref="F3:I3"/>
    <mergeCell ref="J3:J4"/>
    <mergeCell ref="K3:M3"/>
    <mergeCell ref="N3:N4"/>
    <mergeCell ref="B3:B4"/>
    <mergeCell ref="D3:D4"/>
    <mergeCell ref="A5:A7"/>
    <mergeCell ref="C5:C7"/>
    <mergeCell ref="C8:C10"/>
    <mergeCell ref="B5:B7"/>
    <mergeCell ref="A8:A10"/>
    <mergeCell ref="A11:A13"/>
    <mergeCell ref="A14:A16"/>
    <mergeCell ref="B8:B10"/>
    <mergeCell ref="B11:B13"/>
    <mergeCell ref="B14:B16"/>
    <mergeCell ref="B23:B25"/>
    <mergeCell ref="C23:C25"/>
    <mergeCell ref="B17:B19"/>
    <mergeCell ref="C11:C13"/>
    <mergeCell ref="C14:C16"/>
    <mergeCell ref="A50:A52"/>
    <mergeCell ref="B50:B52"/>
    <mergeCell ref="C50:C52"/>
    <mergeCell ref="B53:B55"/>
    <mergeCell ref="A53:A55"/>
    <mergeCell ref="A41:A43"/>
    <mergeCell ref="A44:A46"/>
    <mergeCell ref="A47:A49"/>
    <mergeCell ref="A26:A28"/>
    <mergeCell ref="A29:A31"/>
    <mergeCell ref="A32:A34"/>
    <mergeCell ref="A35:A37"/>
    <mergeCell ref="A38:A40"/>
    <mergeCell ref="C35:C37"/>
    <mergeCell ref="A17:A19"/>
    <mergeCell ref="A20:A22"/>
    <mergeCell ref="A23:A25"/>
    <mergeCell ref="B35:B37"/>
    <mergeCell ref="B32:B34"/>
    <mergeCell ref="B26:B28"/>
    <mergeCell ref="C17:C19"/>
    <mergeCell ref="B20:B22"/>
    <mergeCell ref="C20:C22"/>
    <mergeCell ref="C26:C28"/>
    <mergeCell ref="B29:B31"/>
    <mergeCell ref="C29:C31"/>
    <mergeCell ref="C32:C34"/>
    <mergeCell ref="C38:C40"/>
    <mergeCell ref="B41:B43"/>
    <mergeCell ref="C41:C43"/>
    <mergeCell ref="C53:C55"/>
    <mergeCell ref="B44:B46"/>
    <mergeCell ref="C44:C46"/>
    <mergeCell ref="B47:B49"/>
    <mergeCell ref="C47:C49"/>
    <mergeCell ref="B38:B40"/>
    <mergeCell ref="B59:B61"/>
    <mergeCell ref="A59:A61"/>
    <mergeCell ref="C59:C61"/>
    <mergeCell ref="C56:C58"/>
    <mergeCell ref="A56:A58"/>
    <mergeCell ref="B56:B58"/>
  </mergeCells>
  <printOptions/>
  <pageMargins left="0.17" right="0.16" top="0.6" bottom="0.28" header="0.3937007874015748" footer="0.15748031496062992"/>
  <pageSetup firstPageNumber="22" useFirstPageNumber="1" horizontalDpi="1200" verticalDpi="1200" orientation="landscape" paperSize="9"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E87"/>
  <sheetViews>
    <sheetView workbookViewId="0" topLeftCell="A1">
      <pane ySplit="5" topLeftCell="BM6" activePane="bottomLeft" state="frozen"/>
      <selection pane="topLeft" activeCell="A1" sqref="A1"/>
      <selection pane="bottomLeft" activeCell="G64" sqref="G64"/>
    </sheetView>
  </sheetViews>
  <sheetFormatPr defaultColWidth="9.00390625" defaultRowHeight="12.75"/>
  <cols>
    <col min="1" max="1" width="56.125" style="2" customWidth="1"/>
    <col min="2" max="2" width="12.00390625" style="0" customWidth="1"/>
    <col min="3" max="3" width="12.25390625" style="0" customWidth="1"/>
    <col min="4" max="4" width="11.625" style="0" customWidth="1"/>
    <col min="5" max="5" width="10.625" style="0" bestFit="1" customWidth="1"/>
  </cols>
  <sheetData>
    <row r="1" spans="1:4" ht="15">
      <c r="A1" s="47" t="s">
        <v>43</v>
      </c>
      <c r="B1" s="47"/>
      <c r="C1" s="47"/>
      <c r="D1" s="47"/>
    </row>
    <row r="2" spans="1:4" ht="51" customHeight="1">
      <c r="A2" s="51" t="s">
        <v>0</v>
      </c>
      <c r="B2" s="51"/>
      <c r="C2" s="51"/>
      <c r="D2" s="51"/>
    </row>
    <row r="3" spans="1:4" ht="20.25" customHeight="1">
      <c r="A3" s="50" t="s">
        <v>9</v>
      </c>
      <c r="B3" s="50"/>
      <c r="C3" s="50"/>
      <c r="D3" s="50"/>
    </row>
    <row r="4" spans="1:4" ht="28.5" customHeight="1">
      <c r="A4" s="48" t="s">
        <v>1</v>
      </c>
      <c r="B4" s="49" t="s">
        <v>2</v>
      </c>
      <c r="C4" s="49"/>
      <c r="D4" s="49"/>
    </row>
    <row r="5" spans="1:4" ht="42.75">
      <c r="A5" s="48"/>
      <c r="B5" s="11" t="s">
        <v>3</v>
      </c>
      <c r="C5" s="11" t="s">
        <v>61</v>
      </c>
      <c r="D5" s="11" t="s">
        <v>4</v>
      </c>
    </row>
    <row r="6" spans="1:4" ht="45.75" customHeight="1">
      <c r="A6" s="52" t="s">
        <v>55</v>
      </c>
      <c r="B6" s="52"/>
      <c r="C6" s="52"/>
      <c r="D6" s="52"/>
    </row>
    <row r="7" spans="1:4" ht="14.25">
      <c r="A7" s="3" t="s">
        <v>14</v>
      </c>
      <c r="B7" s="5">
        <f>'[1]целевой'!J13</f>
        <v>213778.07019946867</v>
      </c>
      <c r="C7" s="5">
        <v>106888.9</v>
      </c>
      <c r="D7">
        <v>42531.5</v>
      </c>
    </row>
    <row r="8" spans="1:4" ht="28.5">
      <c r="A8" s="3" t="s">
        <v>10</v>
      </c>
      <c r="B8" s="5">
        <f>'[1]целевой'!J14</f>
        <v>285037.42693262495</v>
      </c>
      <c r="C8" s="5">
        <f>'[1]базовый'!J21</f>
        <v>142518.71346631247</v>
      </c>
      <c r="D8">
        <v>56708.7</v>
      </c>
    </row>
    <row r="9" spans="1:4" ht="14.25">
      <c r="A9" s="3" t="s">
        <v>11</v>
      </c>
      <c r="B9" s="5">
        <f>'[1]целевой'!J15</f>
        <v>213778.07019946867</v>
      </c>
      <c r="C9" s="5">
        <v>106888.9</v>
      </c>
      <c r="D9">
        <v>42531.5</v>
      </c>
    </row>
    <row r="10" spans="1:4" ht="14.25">
      <c r="A10" s="3" t="s">
        <v>17</v>
      </c>
      <c r="B10" s="5">
        <f>SUM(B7:B9)</f>
        <v>712593.5673315623</v>
      </c>
      <c r="C10" s="5">
        <f>SUM(C7:C9)</f>
        <v>356296.51346631243</v>
      </c>
      <c r="D10">
        <f>'финанс_базовый_прил.3'!K10</f>
        <v>141771.7</v>
      </c>
    </row>
    <row r="11" spans="1:4" ht="30" customHeight="1">
      <c r="A11" s="46" t="s">
        <v>15</v>
      </c>
      <c r="B11" s="46"/>
      <c r="C11" s="46"/>
      <c r="D11" s="46"/>
    </row>
    <row r="12" spans="1:4" ht="14.25">
      <c r="A12" s="3" t="s">
        <v>14</v>
      </c>
      <c r="B12" s="5">
        <f>'[1]целевой'!J18</f>
        <v>119715.71931170246</v>
      </c>
      <c r="C12" s="5">
        <f>'[1]базовый'!J25</f>
        <v>59857.85965585123</v>
      </c>
      <c r="D12">
        <v>23712.2</v>
      </c>
    </row>
    <row r="13" spans="1:4" ht="28.5">
      <c r="A13" s="3" t="s">
        <v>10</v>
      </c>
      <c r="B13" s="5">
        <f>'[1]целевой'!J19</f>
        <v>159620.95908226995</v>
      </c>
      <c r="C13" s="5">
        <f>'[1]базовый'!J26</f>
        <v>79810.47954113498</v>
      </c>
      <c r="D13">
        <v>31616.3</v>
      </c>
    </row>
    <row r="14" spans="1:4" ht="14.25">
      <c r="A14" s="3" t="s">
        <v>11</v>
      </c>
      <c r="B14" s="5">
        <f>'[1]целевой'!J20</f>
        <v>119715.71931170246</v>
      </c>
      <c r="C14" s="5">
        <f>'[1]базовый'!J27</f>
        <v>59857.85965585123</v>
      </c>
      <c r="D14">
        <v>23712.2</v>
      </c>
    </row>
    <row r="15" spans="1:4" ht="14.25">
      <c r="A15" s="3" t="s">
        <v>17</v>
      </c>
      <c r="B15" s="5">
        <f>SUM(B12:B14)</f>
        <v>399052.39770567487</v>
      </c>
      <c r="C15" s="5">
        <v>199526.3</v>
      </c>
      <c r="D15">
        <f>'финанс_базовый_прил.3'!K15</f>
        <v>79040.7</v>
      </c>
    </row>
    <row r="16" spans="1:4" ht="30" customHeight="1">
      <c r="A16" s="46" t="s">
        <v>72</v>
      </c>
      <c r="B16" s="46"/>
      <c r="C16" s="46"/>
      <c r="D16" s="46"/>
    </row>
    <row r="17" spans="1:4" ht="34.5" customHeight="1" hidden="1">
      <c r="A17" s="46" t="s">
        <v>73</v>
      </c>
      <c r="B17" s="46"/>
      <c r="C17" s="46"/>
      <c r="D17" s="46"/>
    </row>
    <row r="18" spans="1:3" ht="14.25" hidden="1">
      <c r="A18" s="3" t="s">
        <v>80</v>
      </c>
      <c r="B18" s="5">
        <v>0</v>
      </c>
      <c r="C18" s="5">
        <v>0</v>
      </c>
    </row>
    <row r="19" spans="1:3" ht="28.5" hidden="1">
      <c r="A19" s="3" t="s">
        <v>81</v>
      </c>
      <c r="B19" s="5">
        <v>0</v>
      </c>
      <c r="C19" s="5">
        <v>0</v>
      </c>
    </row>
    <row r="20" spans="1:3" ht="14.25" hidden="1">
      <c r="A20" s="3" t="s">
        <v>17</v>
      </c>
      <c r="B20" s="5">
        <v>0</v>
      </c>
      <c r="C20" s="5">
        <v>0</v>
      </c>
    </row>
    <row r="21" spans="1:4" ht="33.75" customHeight="1">
      <c r="A21" s="46" t="s">
        <v>90</v>
      </c>
      <c r="B21" s="46"/>
      <c r="C21" s="46"/>
      <c r="D21" s="46"/>
    </row>
    <row r="22" spans="1:4" ht="14.25">
      <c r="A22" s="3" t="s">
        <v>80</v>
      </c>
      <c r="B22" s="5">
        <f>'[10]целевой_Шк'!$J$12</f>
        <v>23029.057778596085</v>
      </c>
      <c r="C22" s="5">
        <v>19789.4</v>
      </c>
      <c r="D22">
        <v>5046.1</v>
      </c>
    </row>
    <row r="23" spans="1:4" ht="28.5">
      <c r="A23" s="3" t="s">
        <v>81</v>
      </c>
      <c r="B23" s="5">
        <f>'[10]целевой_Шк'!$J$13</f>
        <v>53734.46815005754</v>
      </c>
      <c r="C23" s="5">
        <f>'[2]базовый'!J13</f>
        <v>46174.89473498046</v>
      </c>
      <c r="D23">
        <v>11773.9</v>
      </c>
    </row>
    <row r="24" spans="1:4" ht="14.25">
      <c r="A24" s="3" t="s">
        <v>17</v>
      </c>
      <c r="B24" s="5">
        <f>SUM(B22:B23)</f>
        <v>76763.52592865363</v>
      </c>
      <c r="C24" s="5">
        <f>SUM(C22:C23)</f>
        <v>65964.29473498046</v>
      </c>
      <c r="D24" s="1">
        <f>'финанс_базовый_прил.3'!K20</f>
        <v>16820</v>
      </c>
    </row>
    <row r="25" spans="1:4" ht="48.75" customHeight="1">
      <c r="A25" s="46" t="s">
        <v>91</v>
      </c>
      <c r="B25" s="46"/>
      <c r="C25" s="46"/>
      <c r="D25" s="46"/>
    </row>
    <row r="26" spans="1:4" ht="14.25">
      <c r="A26" s="3" t="s">
        <v>80</v>
      </c>
      <c r="B26" s="5">
        <f>'[3]целевой'!J11</f>
        <v>7787.230963660199</v>
      </c>
      <c r="C26" s="5">
        <f>'[3]базовый'!J11</f>
        <v>3612.9875981150453</v>
      </c>
      <c r="D26">
        <v>2018.4</v>
      </c>
    </row>
    <row r="27" spans="1:4" ht="28.5">
      <c r="A27" s="3" t="s">
        <v>81</v>
      </c>
      <c r="B27" s="5">
        <f>'[3]целевой'!J12</f>
        <v>18170.205581873797</v>
      </c>
      <c r="C27" s="5">
        <v>8430.4</v>
      </c>
      <c r="D27">
        <v>4709.7</v>
      </c>
    </row>
    <row r="28" spans="1:4" ht="14.25">
      <c r="A28" s="3" t="s">
        <v>17</v>
      </c>
      <c r="B28" s="5">
        <f>SUM(B26:B27)</f>
        <v>25957.436545533998</v>
      </c>
      <c r="C28" s="5">
        <f>SUM(C26:C27)</f>
        <v>12043.387598115045</v>
      </c>
      <c r="D28">
        <f>SUM(D26:D27)</f>
        <v>6728.1</v>
      </c>
    </row>
    <row r="29" spans="1:4" ht="37.5" customHeight="1">
      <c r="A29" s="46" t="s">
        <v>92</v>
      </c>
      <c r="B29" s="46"/>
      <c r="C29" s="46"/>
      <c r="D29" s="46"/>
    </row>
    <row r="30" spans="1:4" ht="14.25">
      <c r="A30" s="3" t="s">
        <v>80</v>
      </c>
      <c r="B30" s="5">
        <f>'[4]целевой'!J12</f>
        <v>110633.00606746566</v>
      </c>
      <c r="C30" s="5">
        <v>6546.2</v>
      </c>
      <c r="D30">
        <v>1513.7</v>
      </c>
    </row>
    <row r="31" spans="1:4" ht="28.5">
      <c r="A31" s="3" t="s">
        <v>81</v>
      </c>
      <c r="B31" s="5">
        <f>'[4]целевой'!J13</f>
        <v>258143.68082408656</v>
      </c>
      <c r="C31" s="5">
        <f>'[4]базовый'!J18</f>
        <v>15274.041249886</v>
      </c>
      <c r="D31">
        <v>3532.3</v>
      </c>
    </row>
    <row r="32" spans="1:4" ht="14.25">
      <c r="A32" s="3" t="s">
        <v>17</v>
      </c>
      <c r="B32" s="5">
        <f>SUM(B30:B31)</f>
        <v>368776.68689155224</v>
      </c>
      <c r="C32" s="5">
        <f>SUM(C30:C31)</f>
        <v>21820.241249886</v>
      </c>
      <c r="D32">
        <f>'финанс_базовый_прил.3'!K28</f>
        <v>5046</v>
      </c>
    </row>
    <row r="33" spans="1:4" ht="36" customHeight="1">
      <c r="A33" s="46" t="s">
        <v>93</v>
      </c>
      <c r="B33" s="46"/>
      <c r="C33" s="46"/>
      <c r="D33" s="46"/>
    </row>
    <row r="34" spans="1:4" ht="14.25">
      <c r="A34" s="3" t="s">
        <v>80</v>
      </c>
      <c r="B34" s="5">
        <v>1204233.5241468868</v>
      </c>
      <c r="C34" s="5">
        <f>'[5]базовый'!$J$21</f>
        <v>13382.364833959115</v>
      </c>
      <c r="D34">
        <v>2832.4</v>
      </c>
    </row>
    <row r="35" spans="1:4" ht="28.5">
      <c r="A35" s="3" t="s">
        <v>81</v>
      </c>
      <c r="B35" s="5">
        <v>2809878.223009403</v>
      </c>
      <c r="C35" s="5">
        <v>31225.517945904605</v>
      </c>
      <c r="D35">
        <v>6609.1</v>
      </c>
    </row>
    <row r="36" spans="1:4" ht="14.25">
      <c r="A36" s="3" t="s">
        <v>17</v>
      </c>
      <c r="B36" s="5">
        <f>B34+B35</f>
        <v>4014111.7471562894</v>
      </c>
      <c r="C36" s="5">
        <f>C34+C35</f>
        <v>44607.88277986372</v>
      </c>
      <c r="D36">
        <f>'финанс_базовый_прил.3'!K32</f>
        <v>9441.5</v>
      </c>
    </row>
    <row r="37" spans="1:4" ht="30" customHeight="1">
      <c r="A37" s="46" t="s">
        <v>94</v>
      </c>
      <c r="B37" s="46"/>
      <c r="C37" s="46"/>
      <c r="D37" s="46"/>
    </row>
    <row r="38" spans="1:4" ht="14.25">
      <c r="A38" s="3" t="s">
        <v>80</v>
      </c>
      <c r="B38" s="5">
        <f>'[6]целевой'!N13</f>
        <v>114961.98699311636</v>
      </c>
      <c r="C38" s="5">
        <f>'[6]базовый-65'!N13</f>
        <v>27410.56562234138</v>
      </c>
      <c r="D38">
        <v>11706.6</v>
      </c>
    </row>
    <row r="39" spans="1:4" ht="28.5">
      <c r="A39" s="3" t="s">
        <v>81</v>
      </c>
      <c r="B39" s="5">
        <f>'[6]целевой'!N14</f>
        <v>153282.64932415512</v>
      </c>
      <c r="C39" s="5">
        <f>'[6]базовый-65'!N14</f>
        <v>36547.420829788505</v>
      </c>
      <c r="D39">
        <v>15608.8</v>
      </c>
    </row>
    <row r="40" spans="1:4" ht="14.25">
      <c r="A40" s="3" t="s">
        <v>82</v>
      </c>
      <c r="B40" s="5">
        <f>'[6]целевой'!N15</f>
        <v>114961.98699311636</v>
      </c>
      <c r="C40" s="5">
        <f>'[6]базовый-65'!N15</f>
        <v>27410.56562234138</v>
      </c>
      <c r="D40">
        <v>11706.6</v>
      </c>
    </row>
    <row r="41" spans="1:4" ht="14.25">
      <c r="A41" s="3" t="s">
        <v>17</v>
      </c>
      <c r="B41" s="5">
        <f>SUM(B38:B40)</f>
        <v>383206.62331038783</v>
      </c>
      <c r="C41" s="5">
        <f>SUM(C38:C40)</f>
        <v>91368.55207447127</v>
      </c>
      <c r="D41">
        <f>'финанс_базовый_прил.3'!K37</f>
        <v>39022</v>
      </c>
    </row>
    <row r="42" spans="1:4" ht="30.75" customHeight="1">
      <c r="A42" s="46" t="s">
        <v>95</v>
      </c>
      <c r="B42" s="46"/>
      <c r="C42" s="46"/>
      <c r="D42" s="46"/>
    </row>
    <row r="43" spans="1:4" ht="14.25">
      <c r="A43" s="3" t="s">
        <v>80</v>
      </c>
      <c r="B43" s="5">
        <f>'[7]целевой'!N14</f>
        <v>179424.90154150937</v>
      </c>
      <c r="C43" s="5">
        <v>42248.7</v>
      </c>
      <c r="D43">
        <v>13321.3</v>
      </c>
    </row>
    <row r="44" spans="1:4" ht="28.5">
      <c r="A44" s="3" t="s">
        <v>81</v>
      </c>
      <c r="B44" s="5">
        <f>'[7]целевой'!N15</f>
        <v>239233.2020553458</v>
      </c>
      <c r="C44" s="5">
        <f>'[7]базовый-65'!N15</f>
        <v>56331.70794028224</v>
      </c>
      <c r="D44">
        <v>17761.7</v>
      </c>
    </row>
    <row r="45" spans="1:4" ht="14.25">
      <c r="A45" s="3" t="s">
        <v>82</v>
      </c>
      <c r="B45" s="5">
        <f>'[7]целевой'!N16</f>
        <v>179424.90154150937</v>
      </c>
      <c r="C45" s="5">
        <v>42248.7</v>
      </c>
      <c r="D45">
        <v>13321.3</v>
      </c>
    </row>
    <row r="46" spans="1:4" ht="14.25">
      <c r="A46" s="3" t="s">
        <v>17</v>
      </c>
      <c r="B46" s="5">
        <f>SUM(B43:B45)</f>
        <v>598083.0051383646</v>
      </c>
      <c r="C46" s="5">
        <f>SUM(C43:C45)</f>
        <v>140829.10794028224</v>
      </c>
      <c r="D46">
        <f>'финанс_базовый_прил.3'!K42</f>
        <v>44404.3</v>
      </c>
    </row>
    <row r="47" spans="1:4" ht="50.25" customHeight="1">
      <c r="A47" s="46" t="s">
        <v>99</v>
      </c>
      <c r="B47" s="46"/>
      <c r="C47" s="46"/>
      <c r="D47" s="46"/>
    </row>
    <row r="48" spans="1:4" ht="14.25">
      <c r="A48" s="3" t="s">
        <v>80</v>
      </c>
      <c r="B48" s="5">
        <f>'[8]целевой'!J32</f>
        <v>57300.82386048938</v>
      </c>
      <c r="C48" s="5">
        <v>31363.2</v>
      </c>
      <c r="D48">
        <v>10091.9</v>
      </c>
    </row>
    <row r="49" spans="1:4" ht="28.5">
      <c r="A49" s="3" t="s">
        <v>81</v>
      </c>
      <c r="B49" s="5">
        <f>'[8]целевой'!J33</f>
        <v>76401.09848065251</v>
      </c>
      <c r="C49" s="5">
        <v>41817.4</v>
      </c>
      <c r="D49">
        <v>16819.9</v>
      </c>
    </row>
    <row r="50" spans="1:4" ht="14.25">
      <c r="A50" s="3" t="s">
        <v>82</v>
      </c>
      <c r="B50" s="5">
        <f>'[8]целевой'!J34</f>
        <v>57300.82386048938</v>
      </c>
      <c r="C50" s="5">
        <v>31363.2</v>
      </c>
      <c r="D50">
        <v>6727.9</v>
      </c>
    </row>
    <row r="51" spans="1:4" ht="14.25">
      <c r="A51" s="3" t="s">
        <v>17</v>
      </c>
      <c r="B51" s="5">
        <f>SUM(B48:B50)</f>
        <v>191002.74620163126</v>
      </c>
      <c r="C51" s="5">
        <f>SUM(C48:C50)</f>
        <v>104543.8</v>
      </c>
      <c r="D51">
        <f>'финанс_базовый_прил.3'!K47</f>
        <v>33639.7</v>
      </c>
    </row>
    <row r="52" spans="1:4" ht="49.5" customHeight="1">
      <c r="A52" s="46" t="s">
        <v>62</v>
      </c>
      <c r="B52" s="46"/>
      <c r="C52" s="46"/>
      <c r="D52" s="46"/>
    </row>
    <row r="53" spans="1:4" ht="14.25">
      <c r="A53" s="3" t="s">
        <v>14</v>
      </c>
      <c r="B53" s="5">
        <f>'[9]целевой'!I17</f>
        <v>19592</v>
      </c>
      <c r="C53" s="5">
        <f>'[9]базовый'!I17</f>
        <v>7836.4</v>
      </c>
      <c r="D53">
        <v>941</v>
      </c>
    </row>
    <row r="54" spans="1:4" ht="28.5">
      <c r="A54" s="3" t="s">
        <v>10</v>
      </c>
      <c r="B54" s="5">
        <f>'[9]целевой'!I18</f>
        <v>19592</v>
      </c>
      <c r="C54" s="5">
        <f>'[9]базовый'!I18</f>
        <v>7836.4</v>
      </c>
      <c r="D54">
        <v>941</v>
      </c>
    </row>
    <row r="55" spans="1:4" ht="14.25">
      <c r="A55" s="3" t="s">
        <v>17</v>
      </c>
      <c r="B55" s="5">
        <f>SUM(B53:B54)</f>
        <v>39184</v>
      </c>
      <c r="C55" s="5">
        <f>SUM(C53:C54)</f>
        <v>15672.8</v>
      </c>
      <c r="D55">
        <f>'финанс_базовый_прил.3'!K51</f>
        <v>1882</v>
      </c>
    </row>
    <row r="56" spans="1:4" ht="50.25" customHeight="1">
      <c r="A56" s="46" t="s">
        <v>97</v>
      </c>
      <c r="B56" s="46"/>
      <c r="C56" s="46"/>
      <c r="D56" s="46"/>
    </row>
    <row r="57" spans="1:4" ht="14.25">
      <c r="A57" s="3" t="s">
        <v>57</v>
      </c>
      <c r="B57" s="5">
        <f>B59+B60</f>
        <v>3217.5929349528706</v>
      </c>
      <c r="C57" s="5">
        <f>C59+C60</f>
        <v>1748.5202845148506</v>
      </c>
      <c r="D57">
        <f>SUM(D59:D61)</f>
        <v>358.09999999999997</v>
      </c>
    </row>
    <row r="58" spans="1:3" ht="14.25" hidden="1">
      <c r="A58" s="3" t="s">
        <v>5</v>
      </c>
      <c r="B58" s="5"/>
      <c r="C58" s="5"/>
    </row>
    <row r="59" spans="1:4" ht="30.75" customHeight="1" hidden="1">
      <c r="A59" s="3" t="s">
        <v>58</v>
      </c>
      <c r="B59" s="5">
        <v>279.4476340768305</v>
      </c>
      <c r="C59" s="5">
        <v>279.4476340768305</v>
      </c>
      <c r="D59">
        <v>159.2</v>
      </c>
    </row>
    <row r="60" spans="1:4" ht="14.25" hidden="1">
      <c r="A60" s="3" t="s">
        <v>59</v>
      </c>
      <c r="B60" s="5">
        <v>2938.14530087604</v>
      </c>
      <c r="C60" s="5">
        <v>1469.07265043802</v>
      </c>
      <c r="D60">
        <v>143.2</v>
      </c>
    </row>
    <row r="61" spans="1:4" ht="14.25" hidden="1">
      <c r="A61" s="3" t="s">
        <v>87</v>
      </c>
      <c r="B61" s="5"/>
      <c r="C61" s="5"/>
      <c r="D61">
        <v>55.7</v>
      </c>
    </row>
    <row r="62" spans="1:4" ht="46.5" customHeight="1">
      <c r="A62" s="46" t="s">
        <v>60</v>
      </c>
      <c r="B62" s="46"/>
      <c r="C62" s="46"/>
      <c r="D62" s="46"/>
    </row>
    <row r="63" spans="1:4" ht="14.25">
      <c r="A63" s="3" t="s">
        <v>16</v>
      </c>
      <c r="B63" s="5">
        <v>139.7238170384153</v>
      </c>
      <c r="C63" s="5">
        <v>90.40952867191577</v>
      </c>
      <c r="D63">
        <v>54</v>
      </c>
    </row>
    <row r="64" spans="1:4" ht="42" customHeight="1">
      <c r="A64" s="4" t="s">
        <v>12</v>
      </c>
      <c r="B64" s="6">
        <f>B66+B71+B75</f>
        <v>6413036.655255967</v>
      </c>
      <c r="C64" s="6">
        <f>C66+C71+C75</f>
        <v>854985.509657098</v>
      </c>
      <c r="D64" s="6">
        <f>D66+D71+D75</f>
        <v>299167.39999999997</v>
      </c>
    </row>
    <row r="65" spans="1:3" ht="14.25">
      <c r="A65" s="3" t="s">
        <v>5</v>
      </c>
      <c r="B65" s="5"/>
      <c r="C65" s="5"/>
    </row>
    <row r="66" spans="1:4" ht="15">
      <c r="A66" s="4" t="s">
        <v>6</v>
      </c>
      <c r="B66" s="6">
        <f>B68+B69+B70</f>
        <v>1934097.9183031835</v>
      </c>
      <c r="C66" s="6">
        <f>C68+C69+C70</f>
        <v>260917.6478676023</v>
      </c>
      <c r="D66" s="6">
        <f>D68+D69+D70</f>
        <v>90415</v>
      </c>
    </row>
    <row r="67" spans="1:5" ht="14.25">
      <c r="A67" s="3" t="s">
        <v>5</v>
      </c>
      <c r="B67" s="5"/>
      <c r="C67" s="5"/>
      <c r="E67" s="1"/>
    </row>
    <row r="68" spans="1:4" ht="14.25">
      <c r="A68" s="3" t="s">
        <v>83</v>
      </c>
      <c r="B68" s="5">
        <f>B18+B22+B26+B30+B34+B38+B43+B48</f>
        <v>1697370.5313517237</v>
      </c>
      <c r="C68" s="5">
        <f>C18+C22+C26+C30+C34+C38+C43+C48</f>
        <v>144353.41805441555</v>
      </c>
      <c r="D68" s="5">
        <f>D18+D22+D26+D30+D34+D38+D43+D48</f>
        <v>46530.4</v>
      </c>
    </row>
    <row r="69" spans="1:4" ht="14.25">
      <c r="A69" s="3" t="s">
        <v>7</v>
      </c>
      <c r="B69" s="5">
        <f>B63</f>
        <v>139.7238170384153</v>
      </c>
      <c r="C69" s="5">
        <f>C63</f>
        <v>90.40952867191577</v>
      </c>
      <c r="D69" s="5">
        <f>D63</f>
        <v>54</v>
      </c>
    </row>
    <row r="70" spans="1:4" ht="14.25">
      <c r="A70" s="3" t="s">
        <v>8</v>
      </c>
      <c r="B70" s="5">
        <f>B7+B53+B57</f>
        <v>236587.66313442154</v>
      </c>
      <c r="C70" s="5">
        <f>C7+C53+C57</f>
        <v>116473.82028451483</v>
      </c>
      <c r="D70" s="5">
        <f>D7+D53+D57</f>
        <v>43830.6</v>
      </c>
    </row>
    <row r="71" spans="1:4" ht="30">
      <c r="A71" s="4" t="s">
        <v>13</v>
      </c>
      <c r="B71" s="6">
        <f>B73+B74</f>
        <v>3913472.954358199</v>
      </c>
      <c r="C71" s="6">
        <f>C73+C74</f>
        <v>386156.4961671543</v>
      </c>
      <c r="D71" s="6">
        <f>D73+D74</f>
        <v>134465.09999999998</v>
      </c>
    </row>
    <row r="72" spans="1:3" ht="14.25">
      <c r="A72" s="3" t="s">
        <v>5</v>
      </c>
      <c r="B72" s="5"/>
      <c r="C72" s="5"/>
    </row>
    <row r="73" spans="1:5" ht="14.25">
      <c r="A73" s="3" t="s">
        <v>83</v>
      </c>
      <c r="B73" s="5">
        <f>B19+B23+B27+B31+B35+B39+B44+B49</f>
        <v>3608843.527425574</v>
      </c>
      <c r="C73" s="5">
        <f>C19+C23+C27+C31+C35+C39+C44+C49</f>
        <v>235801.3827008418</v>
      </c>
      <c r="D73" s="5">
        <f>D19+D23+D27+D31+D35+D39+D44+D49</f>
        <v>76815.4</v>
      </c>
      <c r="E73" s="1"/>
    </row>
    <row r="74" spans="1:4" ht="14.25">
      <c r="A74" s="3" t="s">
        <v>8</v>
      </c>
      <c r="B74" s="5">
        <f>B8+B54</f>
        <v>304629.42693262495</v>
      </c>
      <c r="C74" s="5">
        <f>C8+C54</f>
        <v>150355.11346631247</v>
      </c>
      <c r="D74" s="5">
        <f>D8+D54</f>
        <v>57649.7</v>
      </c>
    </row>
    <row r="75" spans="1:4" ht="15.75" customHeight="1">
      <c r="A75" s="4" t="s">
        <v>21</v>
      </c>
      <c r="B75" s="6">
        <f>B9+B40+B45+B50</f>
        <v>565465.7825945838</v>
      </c>
      <c r="C75" s="6">
        <f>C9+C40+C45+C50</f>
        <v>207911.3656223414</v>
      </c>
      <c r="D75" s="6">
        <f>D9+D40+D45+D50</f>
        <v>74287.29999999999</v>
      </c>
    </row>
    <row r="76" spans="1:4" ht="45.75" customHeight="1">
      <c r="A76" s="3" t="s">
        <v>74</v>
      </c>
      <c r="B76" s="6"/>
      <c r="C76" s="6"/>
      <c r="D76" s="6"/>
    </row>
    <row r="77" spans="1:4" ht="15">
      <c r="A77" s="4" t="s">
        <v>75</v>
      </c>
      <c r="B77" s="6">
        <f>B64-B36</f>
        <v>2398924.9080996774</v>
      </c>
      <c r="C77" s="6">
        <f>C64-C36</f>
        <v>810377.6268772343</v>
      </c>
      <c r="D77" s="6">
        <f>D64-D36</f>
        <v>289725.89999999997</v>
      </c>
    </row>
    <row r="78" spans="1:4" ht="15">
      <c r="A78" s="3" t="s">
        <v>5</v>
      </c>
      <c r="B78" s="6"/>
      <c r="C78" s="6"/>
      <c r="D78" s="6"/>
    </row>
    <row r="79" spans="1:4" ht="14.25">
      <c r="A79" s="3" t="s">
        <v>76</v>
      </c>
      <c r="B79" s="5">
        <f>B66-B34</f>
        <v>729864.3941562967</v>
      </c>
      <c r="C79" s="5">
        <f>C66-C34</f>
        <v>247535.28303364318</v>
      </c>
      <c r="D79" s="5">
        <f>D66-D34</f>
        <v>87582.6</v>
      </c>
    </row>
    <row r="80" spans="1:4" ht="28.5">
      <c r="A80" s="3" t="s">
        <v>77</v>
      </c>
      <c r="B80" s="5">
        <f>B71-B35</f>
        <v>1103594.7313487963</v>
      </c>
      <c r="C80" s="5">
        <f>C71-C35</f>
        <v>354930.97822124965</v>
      </c>
      <c r="D80" s="5">
        <f>D71-D35</f>
        <v>127855.99999999997</v>
      </c>
    </row>
    <row r="81" spans="1:4" ht="14.25">
      <c r="A81" s="3" t="s">
        <v>21</v>
      </c>
      <c r="B81" s="5">
        <f>B75</f>
        <v>565465.7825945838</v>
      </c>
      <c r="C81" s="5">
        <f>C75</f>
        <v>207911.3656223414</v>
      </c>
      <c r="D81" s="5">
        <f>D75</f>
        <v>74287.29999999999</v>
      </c>
    </row>
    <row r="82" spans="1:4" ht="15">
      <c r="A82" s="4" t="s">
        <v>78</v>
      </c>
      <c r="B82" s="6">
        <f>B36</f>
        <v>4014111.7471562894</v>
      </c>
      <c r="C82" s="6">
        <f>C36</f>
        <v>44607.88277986372</v>
      </c>
      <c r="D82" s="6">
        <f>D36</f>
        <v>9441.5</v>
      </c>
    </row>
    <row r="83" spans="1:4" ht="15">
      <c r="A83" s="3" t="s">
        <v>5</v>
      </c>
      <c r="B83" s="6"/>
      <c r="C83" s="6"/>
      <c r="D83" s="6"/>
    </row>
    <row r="84" spans="1:4" ht="14.25">
      <c r="A84" s="3" t="s">
        <v>76</v>
      </c>
      <c r="B84" s="5">
        <f aca="true" t="shared" si="0" ref="B84:D85">B34</f>
        <v>1204233.5241468868</v>
      </c>
      <c r="C84" s="5">
        <f t="shared" si="0"/>
        <v>13382.364833959115</v>
      </c>
      <c r="D84" s="5">
        <f t="shared" si="0"/>
        <v>2832.4</v>
      </c>
    </row>
    <row r="85" spans="1:4" ht="28.5">
      <c r="A85" s="3" t="s">
        <v>77</v>
      </c>
      <c r="B85" s="5">
        <f t="shared" si="0"/>
        <v>2809878.223009403</v>
      </c>
      <c r="C85" s="5">
        <f t="shared" si="0"/>
        <v>31225.517945904605</v>
      </c>
      <c r="D85" s="5">
        <f t="shared" si="0"/>
        <v>6609.1</v>
      </c>
    </row>
    <row r="86" spans="1:4" ht="15">
      <c r="A86" s="3"/>
      <c r="B86" s="6"/>
      <c r="C86" s="6"/>
      <c r="D86" s="6"/>
    </row>
    <row r="87" spans="1:4" ht="66.75" customHeight="1">
      <c r="A87" s="53" t="s">
        <v>96</v>
      </c>
      <c r="B87" s="53"/>
      <c r="C87" s="53"/>
      <c r="D87" s="53"/>
    </row>
  </sheetData>
  <mergeCells count="20">
    <mergeCell ref="A62:D62"/>
    <mergeCell ref="A87:D87"/>
    <mergeCell ref="A42:D42"/>
    <mergeCell ref="A47:D47"/>
    <mergeCell ref="A52:D52"/>
    <mergeCell ref="A56:D56"/>
    <mergeCell ref="A16:D16"/>
    <mergeCell ref="A17:D17"/>
    <mergeCell ref="A21:D21"/>
    <mergeCell ref="A25:D25"/>
    <mergeCell ref="A33:D33"/>
    <mergeCell ref="A37:D37"/>
    <mergeCell ref="A29:D29"/>
    <mergeCell ref="A1:D1"/>
    <mergeCell ref="A4:A5"/>
    <mergeCell ref="B4:D4"/>
    <mergeCell ref="A3:D3"/>
    <mergeCell ref="A2:D2"/>
    <mergeCell ref="A6:D6"/>
    <mergeCell ref="A11:D11"/>
  </mergeCells>
  <printOptions/>
  <pageMargins left="0.61" right="0.42" top="0.6692913385826772" bottom="0.37" header="0.5118110236220472" footer="0.5118110236220472"/>
  <pageSetup firstPageNumber="25" useFirstPageNumber="1" horizontalDpi="600" verticalDpi="600" orientation="portrait" paperSize="9"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dimension ref="A1:K83"/>
  <sheetViews>
    <sheetView tabSelected="1" workbookViewId="0" topLeftCell="A1">
      <pane ySplit="5" topLeftCell="BM36" activePane="bottomLeft" state="frozen"/>
      <selection pane="topLeft" activeCell="A1" sqref="A1"/>
      <selection pane="bottomLeft" activeCell="A85" sqref="A85"/>
    </sheetView>
  </sheetViews>
  <sheetFormatPr defaultColWidth="9.00390625" defaultRowHeight="12.75"/>
  <cols>
    <col min="1" max="1" width="53.75390625" style="2" customWidth="1"/>
    <col min="2" max="2" width="8.625" style="0" customWidth="1"/>
    <col min="3" max="3" width="8.75390625" style="0" customWidth="1"/>
    <col min="4" max="4" width="8.375" style="0" customWidth="1"/>
    <col min="5" max="6" width="8.625" style="0" customWidth="1"/>
    <col min="7" max="7" width="8.25390625" style="0" customWidth="1"/>
    <col min="8" max="8" width="8.625" style="0" customWidth="1"/>
    <col min="9" max="9" width="8.75390625" style="0" customWidth="1"/>
    <col min="10" max="10" width="10.75390625" style="0" bestFit="1" customWidth="1"/>
    <col min="11" max="11" width="10.75390625" style="0" customWidth="1"/>
  </cols>
  <sheetData>
    <row r="1" spans="1:11" ht="15">
      <c r="A1" s="47" t="s">
        <v>44</v>
      </c>
      <c r="B1" s="47"/>
      <c r="C1" s="47"/>
      <c r="D1" s="47"/>
      <c r="E1" s="47"/>
      <c r="F1" s="47"/>
      <c r="G1" s="47"/>
      <c r="H1" s="47"/>
      <c r="I1" s="47"/>
      <c r="J1" s="47"/>
      <c r="K1" s="47"/>
    </row>
    <row r="2" spans="1:11" ht="40.5" customHeight="1">
      <c r="A2" s="51" t="s">
        <v>18</v>
      </c>
      <c r="B2" s="51"/>
      <c r="C2" s="51"/>
      <c r="D2" s="51"/>
      <c r="E2" s="51"/>
      <c r="F2" s="51"/>
      <c r="G2" s="51"/>
      <c r="H2" s="51"/>
      <c r="I2" s="51"/>
      <c r="J2" s="51"/>
      <c r="K2" s="51"/>
    </row>
    <row r="3" spans="1:11" ht="20.25" customHeight="1">
      <c r="A3" s="50" t="s">
        <v>9</v>
      </c>
      <c r="B3" s="50"/>
      <c r="C3" s="50"/>
      <c r="D3" s="50"/>
      <c r="E3" s="50"/>
      <c r="F3" s="50"/>
      <c r="G3" s="50"/>
      <c r="H3" s="50"/>
      <c r="I3" s="50"/>
      <c r="J3" s="50"/>
      <c r="K3" s="50"/>
    </row>
    <row r="4" spans="1:11" ht="28.5" customHeight="1">
      <c r="A4" s="48" t="s">
        <v>1</v>
      </c>
      <c r="B4" s="48" t="s">
        <v>19</v>
      </c>
      <c r="C4" s="49" t="s">
        <v>5</v>
      </c>
      <c r="D4" s="49"/>
      <c r="E4" s="49"/>
      <c r="F4" s="49"/>
      <c r="G4" s="48" t="s">
        <v>20</v>
      </c>
      <c r="H4" s="49" t="s">
        <v>5</v>
      </c>
      <c r="I4" s="49"/>
      <c r="J4" s="49"/>
      <c r="K4" s="48" t="s">
        <v>37</v>
      </c>
    </row>
    <row r="5" spans="1:11" ht="14.25">
      <c r="A5" s="48"/>
      <c r="B5" s="48"/>
      <c r="C5" s="9">
        <v>2014</v>
      </c>
      <c r="D5" s="9">
        <v>2015</v>
      </c>
      <c r="E5" s="9">
        <v>2016</v>
      </c>
      <c r="F5" s="9">
        <v>2017</v>
      </c>
      <c r="G5" s="48"/>
      <c r="H5" s="9">
        <v>2018</v>
      </c>
      <c r="I5" s="9">
        <v>2019</v>
      </c>
      <c r="J5" s="9">
        <v>2020</v>
      </c>
      <c r="K5" s="48"/>
    </row>
    <row r="6" spans="1:11" ht="35.25" customHeight="1">
      <c r="A6" s="46" t="s">
        <v>55</v>
      </c>
      <c r="B6" s="46"/>
      <c r="C6" s="46"/>
      <c r="D6" s="46"/>
      <c r="E6" s="46"/>
      <c r="F6" s="46"/>
      <c r="G6" s="46"/>
      <c r="H6" s="46"/>
      <c r="I6" s="46"/>
      <c r="J6" s="46"/>
      <c r="K6" s="46"/>
    </row>
    <row r="7" spans="1:11" ht="14.25">
      <c r="A7" s="3" t="s">
        <v>14</v>
      </c>
      <c r="B7" s="7">
        <f>SUM(C7:F7)</f>
        <v>19705.9</v>
      </c>
      <c r="C7" s="7">
        <v>4520</v>
      </c>
      <c r="D7" s="7">
        <v>4520</v>
      </c>
      <c r="E7" s="7">
        <v>5040.3</v>
      </c>
      <c r="F7" s="7">
        <v>5625.6</v>
      </c>
      <c r="G7">
        <f>SUM(H7:J7)</f>
        <v>22825.6</v>
      </c>
      <c r="H7">
        <v>6549.4</v>
      </c>
      <c r="I7">
        <v>7574.5</v>
      </c>
      <c r="J7" s="7">
        <v>8701.7</v>
      </c>
      <c r="K7" s="7">
        <f>G7+B7</f>
        <v>42531.5</v>
      </c>
    </row>
    <row r="8" spans="1:11" ht="28.5">
      <c r="A8" s="3" t="s">
        <v>10</v>
      </c>
      <c r="B8" s="7">
        <f>SUM(C8:F8)</f>
        <v>26274.6</v>
      </c>
      <c r="C8" s="7">
        <v>6026.7</v>
      </c>
      <c r="D8" s="7">
        <v>6026.7</v>
      </c>
      <c r="E8" s="7">
        <v>6720.4</v>
      </c>
      <c r="F8" s="7">
        <v>7500.8</v>
      </c>
      <c r="G8">
        <f>SUM(H8:J8)</f>
        <v>30434.1</v>
      </c>
      <c r="H8" s="7">
        <v>8732.5</v>
      </c>
      <c r="I8" s="7">
        <v>10099.3</v>
      </c>
      <c r="J8" s="7">
        <v>11602.3</v>
      </c>
      <c r="K8" s="7">
        <f>B8+G8</f>
        <v>56708.7</v>
      </c>
    </row>
    <row r="9" spans="1:11" ht="14.25">
      <c r="A9" s="3" t="s">
        <v>11</v>
      </c>
      <c r="B9" s="7">
        <f>SUM(C9:F9)</f>
        <v>19705.9</v>
      </c>
      <c r="C9" s="7">
        <f>SUM(C7)</f>
        <v>4520</v>
      </c>
      <c r="D9" s="7">
        <f aca="true" t="shared" si="0" ref="D9:J9">SUM(D7)</f>
        <v>4520</v>
      </c>
      <c r="E9" s="7">
        <f t="shared" si="0"/>
        <v>5040.3</v>
      </c>
      <c r="F9" s="7">
        <f t="shared" si="0"/>
        <v>5625.6</v>
      </c>
      <c r="G9">
        <f>SUM(H9:J9)</f>
        <v>22825.6</v>
      </c>
      <c r="H9" s="7">
        <f t="shared" si="0"/>
        <v>6549.4</v>
      </c>
      <c r="I9" s="7">
        <f t="shared" si="0"/>
        <v>7574.5</v>
      </c>
      <c r="J9" s="7">
        <f t="shared" si="0"/>
        <v>8701.7</v>
      </c>
      <c r="K9" s="7">
        <f>B9+G9</f>
        <v>42531.5</v>
      </c>
    </row>
    <row r="10" spans="1:11" s="20" customFormat="1" ht="15">
      <c r="A10" s="4" t="s">
        <v>17</v>
      </c>
      <c r="B10" s="8">
        <f>SUM(C10:F10)</f>
        <v>65686.4</v>
      </c>
      <c r="C10" s="8">
        <f>SUM(C7:C9)</f>
        <v>15066.7</v>
      </c>
      <c r="D10" s="8">
        <f aca="true" t="shared" si="1" ref="D10:K10">SUM(D7:D9)</f>
        <v>15066.7</v>
      </c>
      <c r="E10" s="8">
        <f t="shared" si="1"/>
        <v>16801</v>
      </c>
      <c r="F10" s="8">
        <f t="shared" si="1"/>
        <v>18752</v>
      </c>
      <c r="G10" s="8">
        <f t="shared" si="1"/>
        <v>76085.29999999999</v>
      </c>
      <c r="H10" s="8">
        <f t="shared" si="1"/>
        <v>21831.3</v>
      </c>
      <c r="I10" s="8">
        <f t="shared" si="1"/>
        <v>25248.3</v>
      </c>
      <c r="J10" s="8">
        <f>SUM(J7:J9)</f>
        <v>29005.7</v>
      </c>
      <c r="K10" s="8">
        <f t="shared" si="1"/>
        <v>141771.7</v>
      </c>
    </row>
    <row r="11" spans="1:11" ht="27" customHeight="1">
      <c r="A11" s="46" t="s">
        <v>15</v>
      </c>
      <c r="B11" s="46"/>
      <c r="C11" s="46"/>
      <c r="D11" s="46"/>
      <c r="E11" s="46"/>
      <c r="F11" s="46"/>
      <c r="G11" s="46"/>
      <c r="H11" s="46"/>
      <c r="I11" s="46"/>
      <c r="J11" s="46"/>
      <c r="K11" s="46"/>
    </row>
    <row r="12" spans="1:11" ht="14.25">
      <c r="A12" s="3" t="s">
        <v>14</v>
      </c>
      <c r="B12" s="7">
        <f>SUM(C12:F12)</f>
        <v>10986.5</v>
      </c>
      <c r="C12" s="7">
        <v>2520</v>
      </c>
      <c r="D12" s="7">
        <v>2520</v>
      </c>
      <c r="E12" s="7">
        <v>2810.1</v>
      </c>
      <c r="F12" s="7">
        <v>3136.4</v>
      </c>
      <c r="G12" s="7">
        <f>SUM(H12:J12)</f>
        <v>12725.699999999999</v>
      </c>
      <c r="H12" s="7">
        <v>3651.4</v>
      </c>
      <c r="I12" s="7">
        <v>4222.9</v>
      </c>
      <c r="J12" s="7">
        <v>4851.4</v>
      </c>
      <c r="K12" s="7">
        <f>B12+G12</f>
        <v>23712.199999999997</v>
      </c>
    </row>
    <row r="13" spans="1:11" ht="28.5">
      <c r="A13" s="3" t="s">
        <v>10</v>
      </c>
      <c r="B13" s="7">
        <f>SUM(C13:F13)</f>
        <v>14648.599999999999</v>
      </c>
      <c r="C13" s="7">
        <v>3360</v>
      </c>
      <c r="D13" s="7">
        <v>3360</v>
      </c>
      <c r="E13" s="7">
        <v>3746.8</v>
      </c>
      <c r="F13" s="7">
        <v>4181.8</v>
      </c>
      <c r="G13" s="7">
        <f>SUM(H13:J13)</f>
        <v>16967.7</v>
      </c>
      <c r="H13" s="7">
        <v>4868.6</v>
      </c>
      <c r="I13" s="7">
        <v>5630.6</v>
      </c>
      <c r="J13" s="7">
        <v>6468.5</v>
      </c>
      <c r="K13" s="7">
        <f>B13+G13</f>
        <v>31616.3</v>
      </c>
    </row>
    <row r="14" spans="1:11" ht="14.25">
      <c r="A14" s="3" t="s">
        <v>11</v>
      </c>
      <c r="B14" s="7">
        <f>SUM(C14:F14)</f>
        <v>10986.5</v>
      </c>
      <c r="C14" s="7">
        <v>2520</v>
      </c>
      <c r="D14" s="7">
        <v>2520</v>
      </c>
      <c r="E14" s="7">
        <v>2810.1</v>
      </c>
      <c r="F14" s="7">
        <v>3136.4</v>
      </c>
      <c r="G14" s="7">
        <f>SUM(H14:J14)</f>
        <v>12725.699999999999</v>
      </c>
      <c r="H14" s="7">
        <v>3651.4</v>
      </c>
      <c r="I14" s="7">
        <v>4222.9</v>
      </c>
      <c r="J14" s="7">
        <v>4851.4</v>
      </c>
      <c r="K14" s="7">
        <f>B14+G14</f>
        <v>23712.199999999997</v>
      </c>
    </row>
    <row r="15" spans="1:11" s="20" customFormat="1" ht="15">
      <c r="A15" s="4" t="s">
        <v>17</v>
      </c>
      <c r="B15" s="8">
        <f>SUM(C15:F15)</f>
        <v>36621.6</v>
      </c>
      <c r="C15" s="8">
        <f>SUM(C12:C14)</f>
        <v>8400</v>
      </c>
      <c r="D15" s="8">
        <f>SUM(D12:D14)</f>
        <v>8400</v>
      </c>
      <c r="E15" s="8">
        <f>SUM(E12:E14)</f>
        <v>9367</v>
      </c>
      <c r="F15" s="8">
        <f>SUM(F12:F14)</f>
        <v>10454.6</v>
      </c>
      <c r="G15" s="8">
        <f>SUM(H15:J15)</f>
        <v>42419.1</v>
      </c>
      <c r="H15" s="8">
        <f>SUM(H12:H14)</f>
        <v>12171.4</v>
      </c>
      <c r="I15" s="8">
        <f>SUM(I12:I14)</f>
        <v>14076.4</v>
      </c>
      <c r="J15" s="8">
        <f>SUM(J12:J14)</f>
        <v>16171.3</v>
      </c>
      <c r="K15" s="8">
        <f>B15+G15</f>
        <v>79040.7</v>
      </c>
    </row>
    <row r="16" spans="1:11" ht="20.25" customHeight="1">
      <c r="A16" s="46" t="s">
        <v>79</v>
      </c>
      <c r="B16" s="46"/>
      <c r="C16" s="46"/>
      <c r="D16" s="46"/>
      <c r="E16" s="46"/>
      <c r="F16" s="46"/>
      <c r="G16" s="46"/>
      <c r="H16" s="46"/>
      <c r="I16" s="46"/>
      <c r="J16" s="46"/>
      <c r="K16" s="46"/>
    </row>
    <row r="17" spans="1:11" ht="31.5" customHeight="1">
      <c r="A17" s="46" t="s">
        <v>86</v>
      </c>
      <c r="B17" s="46"/>
      <c r="C17" s="46"/>
      <c r="D17" s="46"/>
      <c r="E17" s="46"/>
      <c r="F17" s="46"/>
      <c r="G17" s="46"/>
      <c r="H17" s="46"/>
      <c r="I17" s="46"/>
      <c r="J17" s="46"/>
      <c r="K17" s="46"/>
    </row>
    <row r="18" spans="1:11" ht="14.25">
      <c r="A18" s="3" t="s">
        <v>80</v>
      </c>
      <c r="B18" s="7">
        <f>SUM(C18:F18)</f>
        <v>2226.8</v>
      </c>
      <c r="C18" s="7">
        <v>500</v>
      </c>
      <c r="D18" s="7">
        <v>500</v>
      </c>
      <c r="E18" s="7">
        <v>571.4</v>
      </c>
      <c r="F18" s="7">
        <v>655.4</v>
      </c>
      <c r="G18" s="7">
        <f>SUM(H18:J18)</f>
        <v>2819.3</v>
      </c>
      <c r="H18" s="7">
        <v>790.8</v>
      </c>
      <c r="I18" s="7">
        <v>933</v>
      </c>
      <c r="J18" s="7">
        <v>1095.5</v>
      </c>
      <c r="K18" s="7">
        <f>B18+G18</f>
        <v>5046.1</v>
      </c>
    </row>
    <row r="19" spans="1:11" ht="28.5" customHeight="1">
      <c r="A19" s="3" t="s">
        <v>81</v>
      </c>
      <c r="B19" s="7">
        <f>SUM(C19:F19)</f>
        <v>5195.7</v>
      </c>
      <c r="C19" s="7">
        <v>1166.7</v>
      </c>
      <c r="D19" s="7">
        <v>1166.7</v>
      </c>
      <c r="E19" s="7">
        <v>1333.1</v>
      </c>
      <c r="F19" s="7">
        <v>1529.2</v>
      </c>
      <c r="G19" s="7">
        <f>SUM(H19:J19)</f>
        <v>6578.200000000001</v>
      </c>
      <c r="H19">
        <v>1845.2</v>
      </c>
      <c r="I19" s="7">
        <v>2176.9</v>
      </c>
      <c r="J19" s="7">
        <v>2556.1</v>
      </c>
      <c r="K19" s="7">
        <f>B19+G19</f>
        <v>11773.900000000001</v>
      </c>
    </row>
    <row r="20" spans="1:11" s="20" customFormat="1" ht="15">
      <c r="A20" s="4" t="s">
        <v>17</v>
      </c>
      <c r="B20" s="8">
        <f>SUM(C20:F20)</f>
        <v>7422.5</v>
      </c>
      <c r="C20" s="8">
        <f>SUM(C18:C19)</f>
        <v>1666.7</v>
      </c>
      <c r="D20" s="8">
        <f aca="true" t="shared" si="2" ref="D20:J20">SUM(D18:D19)</f>
        <v>1666.7</v>
      </c>
      <c r="E20" s="8">
        <f t="shared" si="2"/>
        <v>1904.5</v>
      </c>
      <c r="F20" s="8">
        <f t="shared" si="2"/>
        <v>2184.6</v>
      </c>
      <c r="G20" s="8">
        <f>SUM(H20:J20)</f>
        <v>9397.5</v>
      </c>
      <c r="H20" s="8">
        <f t="shared" si="2"/>
        <v>2636</v>
      </c>
      <c r="I20" s="8">
        <f t="shared" si="2"/>
        <v>3109.9</v>
      </c>
      <c r="J20" s="8">
        <f t="shared" si="2"/>
        <v>3651.6</v>
      </c>
      <c r="K20" s="8">
        <f>B20+G20</f>
        <v>16820</v>
      </c>
    </row>
    <row r="21" spans="1:11" ht="42" customHeight="1">
      <c r="A21" s="46" t="s">
        <v>101</v>
      </c>
      <c r="B21" s="46"/>
      <c r="C21" s="46"/>
      <c r="D21" s="46"/>
      <c r="E21" s="46"/>
      <c r="F21" s="46"/>
      <c r="G21" s="46"/>
      <c r="H21" s="46"/>
      <c r="I21" s="46"/>
      <c r="J21" s="46"/>
      <c r="K21" s="46"/>
    </row>
    <row r="22" spans="1:11" ht="14.25">
      <c r="A22" s="3" t="s">
        <v>80</v>
      </c>
      <c r="B22" s="7">
        <f>SUM(C22:F22)</f>
        <v>890.7</v>
      </c>
      <c r="C22" s="7">
        <v>200</v>
      </c>
      <c r="D22" s="7">
        <v>200</v>
      </c>
      <c r="E22" s="7">
        <v>228.5</v>
      </c>
      <c r="F22" s="7">
        <v>262.2</v>
      </c>
      <c r="G22" s="7">
        <f>SUM(H22:J22)</f>
        <v>1127.7</v>
      </c>
      <c r="H22" s="7">
        <v>316.3</v>
      </c>
      <c r="I22" s="7">
        <v>373.2</v>
      </c>
      <c r="J22" s="7">
        <v>438.2</v>
      </c>
      <c r="K22" s="7">
        <f>B22+G22</f>
        <v>2018.4</v>
      </c>
    </row>
    <row r="23" spans="1:11" ht="28.5">
      <c r="A23" s="3" t="s">
        <v>81</v>
      </c>
      <c r="B23" s="7">
        <f>SUM(C23:F23)</f>
        <v>2078.3999999999996</v>
      </c>
      <c r="C23" s="7">
        <v>466.7</v>
      </c>
      <c r="D23" s="7">
        <v>466.7</v>
      </c>
      <c r="E23" s="7">
        <v>533.3</v>
      </c>
      <c r="F23" s="7">
        <v>611.7</v>
      </c>
      <c r="G23" s="7">
        <f>SUM(H23:J23)</f>
        <v>2631.3</v>
      </c>
      <c r="H23" s="7">
        <v>738.1</v>
      </c>
      <c r="I23" s="7">
        <v>870.8</v>
      </c>
      <c r="J23" s="7">
        <v>1022.4</v>
      </c>
      <c r="K23" s="7">
        <f>B23+G23</f>
        <v>4709.7</v>
      </c>
    </row>
    <row r="24" spans="1:11" s="20" customFormat="1" ht="15">
      <c r="A24" s="4" t="s">
        <v>17</v>
      </c>
      <c r="B24" s="8">
        <f>SUM(C24:F24)</f>
        <v>2969.1</v>
      </c>
      <c r="C24" s="8">
        <f>SUM(C22:C23)</f>
        <v>666.7</v>
      </c>
      <c r="D24" s="8">
        <f aca="true" t="shared" si="3" ref="D24:J24">SUM(D22:D23)</f>
        <v>666.7</v>
      </c>
      <c r="E24" s="8">
        <f t="shared" si="3"/>
        <v>761.8</v>
      </c>
      <c r="F24" s="8">
        <f t="shared" si="3"/>
        <v>873.9000000000001</v>
      </c>
      <c r="G24" s="8">
        <f>SUM(H24:J24)</f>
        <v>3759</v>
      </c>
      <c r="H24" s="8">
        <f t="shared" si="3"/>
        <v>1054.4</v>
      </c>
      <c r="I24" s="8">
        <f t="shared" si="3"/>
        <v>1244</v>
      </c>
      <c r="J24" s="8">
        <f t="shared" si="3"/>
        <v>1460.6</v>
      </c>
      <c r="K24" s="8">
        <f>B24+G24</f>
        <v>6728.1</v>
      </c>
    </row>
    <row r="25" spans="1:11" ht="27.75" customHeight="1">
      <c r="A25" s="46" t="s">
        <v>102</v>
      </c>
      <c r="B25" s="46"/>
      <c r="C25" s="46"/>
      <c r="D25" s="46"/>
      <c r="E25" s="46"/>
      <c r="F25" s="46"/>
      <c r="G25" s="46"/>
      <c r="H25" s="46"/>
      <c r="I25" s="46"/>
      <c r="J25" s="46"/>
      <c r="K25" s="46"/>
    </row>
    <row r="26" spans="1:11" ht="14.25">
      <c r="A26" s="3" t="s">
        <v>80</v>
      </c>
      <c r="B26" s="7">
        <f>SUM(C26:F26)</f>
        <v>668</v>
      </c>
      <c r="C26" s="7">
        <v>150</v>
      </c>
      <c r="D26" s="7">
        <v>150</v>
      </c>
      <c r="E26" s="7">
        <v>171.4</v>
      </c>
      <c r="F26" s="7">
        <v>196.6</v>
      </c>
      <c r="G26" s="7">
        <f>SUM(H26:J26)</f>
        <v>845.6999999999999</v>
      </c>
      <c r="H26" s="7">
        <v>237.2</v>
      </c>
      <c r="I26" s="7">
        <v>279.9</v>
      </c>
      <c r="J26" s="7">
        <v>328.6</v>
      </c>
      <c r="K26" s="7">
        <f>B26+G26</f>
        <v>1513.6999999999998</v>
      </c>
    </row>
    <row r="27" spans="1:11" ht="29.25" customHeight="1">
      <c r="A27" s="3" t="s">
        <v>81</v>
      </c>
      <c r="B27" s="7">
        <f>SUM(C27:F27)</f>
        <v>1558.8</v>
      </c>
      <c r="C27" s="7">
        <v>350</v>
      </c>
      <c r="D27" s="7">
        <v>350</v>
      </c>
      <c r="E27" s="7">
        <v>400</v>
      </c>
      <c r="F27" s="7">
        <v>458.8</v>
      </c>
      <c r="G27" s="7">
        <f>SUM(H27:J27)</f>
        <v>1973.5</v>
      </c>
      <c r="H27" s="7">
        <v>553.6</v>
      </c>
      <c r="I27" s="7">
        <v>653.1</v>
      </c>
      <c r="J27" s="7">
        <v>766.8</v>
      </c>
      <c r="K27" s="7">
        <f>B27+G27</f>
        <v>3532.3</v>
      </c>
    </row>
    <row r="28" spans="1:11" s="20" customFormat="1" ht="15">
      <c r="A28" s="4" t="s">
        <v>17</v>
      </c>
      <c r="B28" s="8">
        <f>SUM(C28:F28)</f>
        <v>2226.8</v>
      </c>
      <c r="C28" s="8">
        <f>SUM(C26:C27)</f>
        <v>500</v>
      </c>
      <c r="D28" s="8">
        <f aca="true" t="shared" si="4" ref="D28:J28">SUM(D26:D27)</f>
        <v>500</v>
      </c>
      <c r="E28" s="8">
        <f t="shared" si="4"/>
        <v>571.4</v>
      </c>
      <c r="F28" s="8">
        <f t="shared" si="4"/>
        <v>655.4</v>
      </c>
      <c r="G28" s="8">
        <f>SUM(H28:J28)</f>
        <v>2819.2</v>
      </c>
      <c r="H28" s="8">
        <f t="shared" si="4"/>
        <v>790.8</v>
      </c>
      <c r="I28" s="8">
        <f t="shared" si="4"/>
        <v>933</v>
      </c>
      <c r="J28" s="8">
        <f t="shared" si="4"/>
        <v>1095.4</v>
      </c>
      <c r="K28" s="8">
        <f>B28+G28</f>
        <v>5046</v>
      </c>
    </row>
    <row r="29" spans="1:11" ht="38.25" customHeight="1">
      <c r="A29" s="46" t="s">
        <v>103</v>
      </c>
      <c r="B29" s="46"/>
      <c r="C29" s="46"/>
      <c r="D29" s="46"/>
      <c r="E29" s="46"/>
      <c r="F29" s="46"/>
      <c r="G29" s="46"/>
      <c r="H29" s="46"/>
      <c r="I29" s="46"/>
      <c r="J29" s="46"/>
      <c r="K29" s="46"/>
    </row>
    <row r="30" spans="1:11" ht="14.25">
      <c r="A30" s="3" t="s">
        <v>80</v>
      </c>
      <c r="B30" s="7">
        <f>SUM(C30:F30)</f>
        <v>858.8</v>
      </c>
      <c r="C30" s="7">
        <v>0</v>
      </c>
      <c r="D30" s="7">
        <v>0</v>
      </c>
      <c r="E30" s="7">
        <v>400</v>
      </c>
      <c r="F30" s="7">
        <v>458.8</v>
      </c>
      <c r="G30" s="7">
        <f>SUM(H30:J30)</f>
        <v>1973.6</v>
      </c>
      <c r="H30" s="7">
        <v>553.6</v>
      </c>
      <c r="I30" s="7">
        <v>653.1</v>
      </c>
      <c r="J30" s="7">
        <v>766.9</v>
      </c>
      <c r="K30" s="7">
        <f>B30+G30</f>
        <v>2832.3999999999996</v>
      </c>
    </row>
    <row r="31" spans="1:11" ht="28.5">
      <c r="A31" s="3" t="s">
        <v>81</v>
      </c>
      <c r="B31" s="7">
        <f>SUM(C31:F31)</f>
        <v>2003.8999999999999</v>
      </c>
      <c r="C31" s="7">
        <v>0</v>
      </c>
      <c r="D31" s="7">
        <v>0</v>
      </c>
      <c r="E31" s="7">
        <v>933.3</v>
      </c>
      <c r="F31" s="7">
        <v>1070.6</v>
      </c>
      <c r="G31" s="7">
        <f>SUM(H31:J31)</f>
        <v>4605.200000000001</v>
      </c>
      <c r="H31" s="7">
        <v>1291.8</v>
      </c>
      <c r="I31" s="7">
        <v>1524</v>
      </c>
      <c r="J31" s="7">
        <v>1789.4</v>
      </c>
      <c r="K31" s="7">
        <f>B31+G31</f>
        <v>6609.1</v>
      </c>
    </row>
    <row r="32" spans="1:11" s="20" customFormat="1" ht="15">
      <c r="A32" s="4" t="s">
        <v>17</v>
      </c>
      <c r="B32" s="8">
        <f>SUM(C32:F32)</f>
        <v>2862.7</v>
      </c>
      <c r="C32" s="8">
        <f>SUM(C30:C31)</f>
        <v>0</v>
      </c>
      <c r="D32" s="8">
        <f aca="true" t="shared" si="5" ref="D32:J32">SUM(D30:D31)</f>
        <v>0</v>
      </c>
      <c r="E32" s="8">
        <f t="shared" si="5"/>
        <v>1333.3</v>
      </c>
      <c r="F32" s="8">
        <f t="shared" si="5"/>
        <v>1529.3999999999999</v>
      </c>
      <c r="G32" s="8">
        <f t="shared" si="5"/>
        <v>6578.800000000001</v>
      </c>
      <c r="H32" s="8">
        <f t="shared" si="5"/>
        <v>1845.4</v>
      </c>
      <c r="I32" s="8">
        <f t="shared" si="5"/>
        <v>2177.1</v>
      </c>
      <c r="J32" s="8">
        <f t="shared" si="5"/>
        <v>2556.3</v>
      </c>
      <c r="K32" s="8">
        <f>B32+G32</f>
        <v>9441.5</v>
      </c>
    </row>
    <row r="33" spans="1:11" ht="30.75" customHeight="1">
      <c r="A33" s="46" t="s">
        <v>94</v>
      </c>
      <c r="B33" s="46"/>
      <c r="C33" s="46"/>
      <c r="D33" s="46"/>
      <c r="E33" s="46"/>
      <c r="F33" s="46"/>
      <c r="G33" s="46"/>
      <c r="H33" s="46"/>
      <c r="I33" s="46"/>
      <c r="J33" s="46"/>
      <c r="K33" s="46"/>
    </row>
    <row r="34" spans="1:11" ht="14.25">
      <c r="A34" s="3" t="s">
        <v>80</v>
      </c>
      <c r="B34" s="7">
        <f>SUM(C34:F34)</f>
        <v>5166.1</v>
      </c>
      <c r="C34" s="7">
        <v>1160</v>
      </c>
      <c r="D34" s="7">
        <v>1160</v>
      </c>
      <c r="E34" s="7">
        <v>1325.6</v>
      </c>
      <c r="F34" s="7">
        <v>1520.5</v>
      </c>
      <c r="G34" s="7">
        <f>SUM(H34:J34)</f>
        <v>6540.5</v>
      </c>
      <c r="H34" s="7">
        <v>1834.7</v>
      </c>
      <c r="I34" s="7">
        <v>2164.4</v>
      </c>
      <c r="J34" s="7">
        <v>2541.4</v>
      </c>
      <c r="K34" s="7">
        <f>B34+G34</f>
        <v>11706.6</v>
      </c>
    </row>
    <row r="35" spans="1:11" ht="30" customHeight="1">
      <c r="A35" s="3" t="s">
        <v>81</v>
      </c>
      <c r="B35" s="7">
        <f>SUM(C35:F35)</f>
        <v>6888.1</v>
      </c>
      <c r="C35" s="7">
        <v>1546.7</v>
      </c>
      <c r="D35" s="7">
        <v>1546.7</v>
      </c>
      <c r="E35" s="7">
        <v>1767.4</v>
      </c>
      <c r="F35" s="7">
        <v>2027.3</v>
      </c>
      <c r="G35" s="7">
        <f>SUM(H35:J35)</f>
        <v>8720.7</v>
      </c>
      <c r="H35" s="7">
        <v>2446.2</v>
      </c>
      <c r="I35" s="7">
        <v>2885.9</v>
      </c>
      <c r="J35" s="7">
        <v>3388.6</v>
      </c>
      <c r="K35" s="7">
        <f>B35+G35</f>
        <v>15608.800000000001</v>
      </c>
    </row>
    <row r="36" spans="1:11" ht="14.25">
      <c r="A36" s="3" t="s">
        <v>82</v>
      </c>
      <c r="B36" s="7">
        <f>SUM(C36:F36)</f>
        <v>5166.1</v>
      </c>
      <c r="C36" s="7">
        <v>1160</v>
      </c>
      <c r="D36" s="7">
        <v>1160</v>
      </c>
      <c r="E36" s="7">
        <v>1325.6</v>
      </c>
      <c r="F36" s="7">
        <v>1520.5</v>
      </c>
      <c r="G36" s="7">
        <f>SUM(H36:J36)</f>
        <v>6540.5</v>
      </c>
      <c r="H36" s="7">
        <v>1834.7</v>
      </c>
      <c r="I36" s="7">
        <v>2164.4</v>
      </c>
      <c r="J36" s="7">
        <v>2541.4</v>
      </c>
      <c r="K36" s="7">
        <f>B36+G36</f>
        <v>11706.6</v>
      </c>
    </row>
    <row r="37" spans="1:11" s="20" customFormat="1" ht="15">
      <c r="A37" s="4" t="s">
        <v>17</v>
      </c>
      <c r="B37" s="8">
        <f>SUM(C37:F37)</f>
        <v>17220.3</v>
      </c>
      <c r="C37" s="8">
        <f>SUM(C34:C36)</f>
        <v>3866.7</v>
      </c>
      <c r="D37" s="8">
        <f>SUM(D34:D36)</f>
        <v>3866.7</v>
      </c>
      <c r="E37" s="8">
        <f>SUM(E34:E36)</f>
        <v>4418.6</v>
      </c>
      <c r="F37" s="8">
        <f>SUM(F34:F36)</f>
        <v>5068.3</v>
      </c>
      <c r="G37" s="8">
        <f>SUM(H37:J37)</f>
        <v>21801.699999999997</v>
      </c>
      <c r="H37" s="8">
        <f>SUM(H34:H36)</f>
        <v>6115.599999999999</v>
      </c>
      <c r="I37" s="8">
        <f>SUM(I34:I36)</f>
        <v>7214.700000000001</v>
      </c>
      <c r="J37" s="8">
        <f>SUM(J34:J36)</f>
        <v>8471.4</v>
      </c>
      <c r="K37" s="8">
        <f>B37+G37</f>
        <v>39022</v>
      </c>
    </row>
    <row r="38" spans="1:11" ht="23.25" customHeight="1">
      <c r="A38" s="46" t="s">
        <v>104</v>
      </c>
      <c r="B38" s="46"/>
      <c r="C38" s="46"/>
      <c r="D38" s="46"/>
      <c r="E38" s="46"/>
      <c r="F38" s="46"/>
      <c r="G38" s="46"/>
      <c r="H38" s="46"/>
      <c r="I38" s="46"/>
      <c r="J38" s="46"/>
      <c r="K38" s="46"/>
    </row>
    <row r="39" spans="1:11" ht="14.25">
      <c r="A39" s="3" t="s">
        <v>80</v>
      </c>
      <c r="B39" s="7">
        <f>SUM(C39:F39)</f>
        <v>5878.599999999999</v>
      </c>
      <c r="C39" s="7">
        <v>1320</v>
      </c>
      <c r="D39" s="7">
        <v>1320</v>
      </c>
      <c r="E39" s="7">
        <v>1508.4</v>
      </c>
      <c r="F39" s="7">
        <v>1730.2</v>
      </c>
      <c r="G39" s="7">
        <f>SUM(H39:J39)</f>
        <v>7442.7</v>
      </c>
      <c r="H39" s="7">
        <v>2087.7</v>
      </c>
      <c r="I39" s="7">
        <v>2463</v>
      </c>
      <c r="J39" s="7">
        <v>2892</v>
      </c>
      <c r="K39" s="7">
        <f>B39+G39</f>
        <v>13321.3</v>
      </c>
    </row>
    <row r="40" spans="1:11" ht="28.5" customHeight="1">
      <c r="A40" s="3" t="s">
        <v>81</v>
      </c>
      <c r="B40" s="7">
        <f>SUM(C40:F40)</f>
        <v>7838.1</v>
      </c>
      <c r="C40" s="7">
        <v>1760</v>
      </c>
      <c r="D40" s="7">
        <v>1760</v>
      </c>
      <c r="E40" s="7">
        <v>2011.2</v>
      </c>
      <c r="F40" s="7">
        <v>2306.9</v>
      </c>
      <c r="G40" s="7">
        <f>SUM(H40:J40)</f>
        <v>9923.6</v>
      </c>
      <c r="H40" s="7">
        <v>2783.6</v>
      </c>
      <c r="I40" s="7">
        <v>3284</v>
      </c>
      <c r="J40" s="7">
        <v>3856</v>
      </c>
      <c r="K40" s="7">
        <f>B40+G40</f>
        <v>17761.7</v>
      </c>
    </row>
    <row r="41" spans="1:11" ht="14.25">
      <c r="A41" s="3" t="s">
        <v>82</v>
      </c>
      <c r="B41" s="7">
        <f>SUM(C41:F41)</f>
        <v>5878.599999999999</v>
      </c>
      <c r="C41" s="7">
        <v>1320</v>
      </c>
      <c r="D41" s="7">
        <v>1320</v>
      </c>
      <c r="E41" s="7">
        <v>1508.4</v>
      </c>
      <c r="F41" s="7">
        <v>1730.2</v>
      </c>
      <c r="G41" s="7">
        <f>SUM(H41:J41)</f>
        <v>7442.7</v>
      </c>
      <c r="H41" s="7">
        <v>2087.7</v>
      </c>
      <c r="I41" s="7">
        <v>2463</v>
      </c>
      <c r="J41" s="7">
        <v>2892</v>
      </c>
      <c r="K41" s="7">
        <f>B41+G41</f>
        <v>13321.3</v>
      </c>
    </row>
    <row r="42" spans="1:11" s="20" customFormat="1" ht="17.25" customHeight="1">
      <c r="A42" s="4" t="s">
        <v>17</v>
      </c>
      <c r="B42" s="8">
        <f>SUM(C42:F42)</f>
        <v>19595.3</v>
      </c>
      <c r="C42" s="8">
        <f>SUM(C39:C41)</f>
        <v>4400</v>
      </c>
      <c r="D42" s="8">
        <f>SUM(D39:D41)</f>
        <v>4400</v>
      </c>
      <c r="E42" s="8">
        <f>SUM(E39:E41)</f>
        <v>5028</v>
      </c>
      <c r="F42" s="8">
        <f>SUM(F39:F41)</f>
        <v>5767.3</v>
      </c>
      <c r="G42" s="8">
        <f>SUM(H42:J42)</f>
        <v>24809</v>
      </c>
      <c r="H42" s="8">
        <f>SUM(H39:H41)</f>
        <v>6958.999999999999</v>
      </c>
      <c r="I42" s="8">
        <f>SUM(I39:I41)</f>
        <v>8210</v>
      </c>
      <c r="J42" s="8">
        <f>SUM(J39:J41)</f>
        <v>9640</v>
      </c>
      <c r="K42" s="8">
        <f>B42+G42</f>
        <v>44404.3</v>
      </c>
    </row>
    <row r="43" spans="1:11" ht="31.5" customHeight="1">
      <c r="A43" s="46" t="s">
        <v>100</v>
      </c>
      <c r="B43" s="46"/>
      <c r="C43" s="46"/>
      <c r="D43" s="46"/>
      <c r="E43" s="46"/>
      <c r="F43" s="46"/>
      <c r="G43" s="46"/>
      <c r="H43" s="46"/>
      <c r="I43" s="46"/>
      <c r="J43" s="46"/>
      <c r="K43" s="46"/>
    </row>
    <row r="44" spans="1:11" ht="14.25">
      <c r="A44" s="3" t="s">
        <v>80</v>
      </c>
      <c r="B44" s="7">
        <f>SUM(C44:F44)</f>
        <v>4453.5</v>
      </c>
      <c r="C44" s="7">
        <v>1000</v>
      </c>
      <c r="D44" s="7">
        <v>1000</v>
      </c>
      <c r="E44" s="7">
        <v>1142.7</v>
      </c>
      <c r="F44" s="7">
        <v>1310.8</v>
      </c>
      <c r="G44" s="7">
        <f>SUM(H44:J44)</f>
        <v>5638.4</v>
      </c>
      <c r="H44" s="7">
        <v>1581.6</v>
      </c>
      <c r="I44" s="7">
        <v>1865.9</v>
      </c>
      <c r="J44" s="7">
        <v>2190.9</v>
      </c>
      <c r="K44" s="7">
        <f>B44+G44</f>
        <v>10091.9</v>
      </c>
    </row>
    <row r="45" spans="1:11" ht="31.5" customHeight="1">
      <c r="A45" s="3" t="s">
        <v>81</v>
      </c>
      <c r="B45" s="7">
        <f>SUM(C45:F45)</f>
        <v>7422.6</v>
      </c>
      <c r="C45" s="7">
        <v>1666.7</v>
      </c>
      <c r="D45" s="7">
        <v>1666.7</v>
      </c>
      <c r="E45" s="7">
        <v>1904.6</v>
      </c>
      <c r="F45" s="7">
        <v>2184.6</v>
      </c>
      <c r="G45" s="7">
        <f>SUM(H45:J45)</f>
        <v>9397.3</v>
      </c>
      <c r="H45" s="7">
        <v>2636</v>
      </c>
      <c r="I45" s="7">
        <v>3109.8</v>
      </c>
      <c r="J45" s="7">
        <v>3651.5</v>
      </c>
      <c r="K45" s="7">
        <f>B45+G45</f>
        <v>16819.9</v>
      </c>
    </row>
    <row r="46" spans="1:11" ht="14.25">
      <c r="A46" s="3" t="s">
        <v>82</v>
      </c>
      <c r="B46" s="7">
        <f>SUM(C46:F46)</f>
        <v>2969</v>
      </c>
      <c r="C46" s="7">
        <v>666.7</v>
      </c>
      <c r="D46" s="7">
        <v>666.7</v>
      </c>
      <c r="E46" s="7">
        <v>761.8</v>
      </c>
      <c r="F46" s="7">
        <v>873.8</v>
      </c>
      <c r="G46" s="7">
        <f>SUM(H46:J46)</f>
        <v>3758.9</v>
      </c>
      <c r="H46" s="7">
        <v>1054.4</v>
      </c>
      <c r="I46" s="7">
        <v>1243.9</v>
      </c>
      <c r="J46" s="7">
        <v>1460.6</v>
      </c>
      <c r="K46" s="7">
        <f>B46+G46</f>
        <v>6727.9</v>
      </c>
    </row>
    <row r="47" spans="1:11" s="20" customFormat="1" ht="15">
      <c r="A47" s="4" t="s">
        <v>17</v>
      </c>
      <c r="B47" s="8">
        <f>SUM(C47:F47)</f>
        <v>14845.099999999999</v>
      </c>
      <c r="C47" s="8">
        <f>SUM(C44:C46)</f>
        <v>3333.3999999999996</v>
      </c>
      <c r="D47" s="8">
        <f>SUM(D44:D46)</f>
        <v>3333.3999999999996</v>
      </c>
      <c r="E47" s="8">
        <f>SUM(E44:E46)</f>
        <v>3809.1000000000004</v>
      </c>
      <c r="F47" s="8">
        <f>SUM(F44:F46)</f>
        <v>4369.2</v>
      </c>
      <c r="G47" s="8">
        <f>SUM(H47:J47)</f>
        <v>18794.6</v>
      </c>
      <c r="H47" s="8">
        <f>SUM(H44:H46)</f>
        <v>5272</v>
      </c>
      <c r="I47" s="8">
        <f>SUM(I44:I46)</f>
        <v>6219.6</v>
      </c>
      <c r="J47" s="8">
        <f>SUM(J44:J46)</f>
        <v>7303</v>
      </c>
      <c r="K47" s="8">
        <f>B47+G47</f>
        <v>33639.7</v>
      </c>
    </row>
    <row r="48" spans="1:11" ht="39.75" customHeight="1">
      <c r="A48" s="46" t="s">
        <v>56</v>
      </c>
      <c r="B48" s="46"/>
      <c r="C48" s="46"/>
      <c r="D48" s="46"/>
      <c r="E48" s="46"/>
      <c r="F48" s="46"/>
      <c r="G48" s="46"/>
      <c r="H48" s="46"/>
      <c r="I48" s="46"/>
      <c r="J48" s="46"/>
      <c r="K48" s="46"/>
    </row>
    <row r="49" spans="1:11" ht="14.25">
      <c r="A49" s="3" t="s">
        <v>14</v>
      </c>
      <c r="B49" s="7">
        <f>SUM(C49:F49)</f>
        <v>436</v>
      </c>
      <c r="C49" s="7">
        <v>100</v>
      </c>
      <c r="D49" s="7">
        <v>100</v>
      </c>
      <c r="E49" s="7">
        <v>111.5</v>
      </c>
      <c r="F49" s="7">
        <v>124.5</v>
      </c>
      <c r="G49" s="7">
        <f>SUM(H49:J49)</f>
        <v>505</v>
      </c>
      <c r="H49" s="7">
        <v>144.9</v>
      </c>
      <c r="I49" s="7">
        <v>167.6</v>
      </c>
      <c r="J49" s="7">
        <v>192.5</v>
      </c>
      <c r="K49" s="7">
        <f>B49+G49</f>
        <v>941</v>
      </c>
    </row>
    <row r="50" spans="1:11" ht="28.5">
      <c r="A50" s="3" t="s">
        <v>10</v>
      </c>
      <c r="B50" s="7">
        <f>SUM(C50:F50)</f>
        <v>436</v>
      </c>
      <c r="C50" s="7">
        <v>100</v>
      </c>
      <c r="D50" s="7">
        <v>100</v>
      </c>
      <c r="E50" s="7">
        <v>111.5</v>
      </c>
      <c r="F50" s="7">
        <v>124.5</v>
      </c>
      <c r="G50" s="7">
        <f>SUM(H50:J50)</f>
        <v>505</v>
      </c>
      <c r="H50" s="7">
        <v>144.9</v>
      </c>
      <c r="I50" s="7">
        <v>167.6</v>
      </c>
      <c r="J50" s="7">
        <v>192.5</v>
      </c>
      <c r="K50" s="7">
        <f>B50+G50</f>
        <v>941</v>
      </c>
    </row>
    <row r="51" spans="1:11" s="20" customFormat="1" ht="15">
      <c r="A51" s="4" t="s">
        <v>17</v>
      </c>
      <c r="B51" s="8">
        <f>SUM(C51:F51)</f>
        <v>872</v>
      </c>
      <c r="C51" s="8">
        <f>SUM(C49:C50)</f>
        <v>200</v>
      </c>
      <c r="D51" s="8">
        <f aca="true" t="shared" si="6" ref="D51:J51">SUM(D49:D50)</f>
        <v>200</v>
      </c>
      <c r="E51" s="8">
        <f t="shared" si="6"/>
        <v>223</v>
      </c>
      <c r="F51" s="8">
        <f t="shared" si="6"/>
        <v>249</v>
      </c>
      <c r="G51" s="8">
        <f>SUM(H51:J51)</f>
        <v>1010</v>
      </c>
      <c r="H51" s="8">
        <f t="shared" si="6"/>
        <v>289.8</v>
      </c>
      <c r="I51" s="8">
        <f t="shared" si="6"/>
        <v>335.2</v>
      </c>
      <c r="J51" s="8">
        <f t="shared" si="6"/>
        <v>385</v>
      </c>
      <c r="K51" s="8">
        <f>B51+G51</f>
        <v>1882</v>
      </c>
    </row>
    <row r="52" spans="1:11" ht="39" customHeight="1">
      <c r="A52" s="46" t="s">
        <v>97</v>
      </c>
      <c r="B52" s="46"/>
      <c r="C52" s="46"/>
      <c r="D52" s="46"/>
      <c r="E52" s="46"/>
      <c r="F52" s="46"/>
      <c r="G52" s="46"/>
      <c r="H52" s="46"/>
      <c r="I52" s="46"/>
      <c r="J52" s="46"/>
      <c r="K52" s="46"/>
    </row>
    <row r="53" spans="1:11" s="20" customFormat="1" ht="15">
      <c r="A53" s="4" t="s">
        <v>57</v>
      </c>
      <c r="B53" s="8">
        <f>SUM(C53:F53)</f>
        <v>188.5</v>
      </c>
      <c r="C53" s="8">
        <v>45</v>
      </c>
      <c r="D53" s="8">
        <v>45</v>
      </c>
      <c r="E53" s="8">
        <v>47.7</v>
      </c>
      <c r="F53" s="8">
        <v>50.8</v>
      </c>
      <c r="G53" s="8">
        <f>SUM(H53:J53)</f>
        <v>169.60000000000002</v>
      </c>
      <c r="H53" s="8">
        <v>53.8</v>
      </c>
      <c r="I53" s="8">
        <v>56.6</v>
      </c>
      <c r="J53" s="8">
        <v>59.2</v>
      </c>
      <c r="K53" s="8">
        <f>B53+G53</f>
        <v>358.1</v>
      </c>
    </row>
    <row r="54" spans="1:11" ht="36" customHeight="1">
      <c r="A54" s="46" t="s">
        <v>60</v>
      </c>
      <c r="B54" s="46"/>
      <c r="C54" s="46"/>
      <c r="D54" s="46"/>
      <c r="E54" s="46"/>
      <c r="F54" s="46"/>
      <c r="G54" s="46"/>
      <c r="H54" s="46"/>
      <c r="I54" s="46"/>
      <c r="J54" s="46"/>
      <c r="K54" s="46"/>
    </row>
    <row r="55" spans="1:11" ht="14.25">
      <c r="A55" s="3" t="s">
        <v>16</v>
      </c>
      <c r="B55" s="7">
        <f>SUM(C55:F55)</f>
        <v>24</v>
      </c>
      <c r="C55" s="7">
        <v>5</v>
      </c>
      <c r="D55" s="7">
        <v>5</v>
      </c>
      <c r="E55" s="7">
        <v>7</v>
      </c>
      <c r="F55" s="7">
        <v>7</v>
      </c>
      <c r="G55" s="7">
        <f>SUM(H55:J55)</f>
        <v>30</v>
      </c>
      <c r="H55" s="7">
        <v>10</v>
      </c>
      <c r="I55" s="7">
        <v>10</v>
      </c>
      <c r="J55" s="7">
        <v>10</v>
      </c>
      <c r="K55" s="7">
        <f>B55+G55</f>
        <v>54</v>
      </c>
    </row>
    <row r="56" spans="1:11" ht="14.25">
      <c r="A56" s="3"/>
      <c r="B56" s="23"/>
      <c r="C56" s="23"/>
      <c r="D56" s="23"/>
      <c r="E56" s="23"/>
      <c r="F56" s="23"/>
      <c r="G56" s="23"/>
      <c r="H56" s="23"/>
      <c r="I56" s="23"/>
      <c r="J56" s="23"/>
      <c r="K56" s="23"/>
    </row>
    <row r="57" spans="1:11" ht="36" customHeight="1">
      <c r="A57" s="4" t="s">
        <v>12</v>
      </c>
      <c r="B57" s="8">
        <f>SUM(C57:F57)</f>
        <v>133912.69999999998</v>
      </c>
      <c r="C57" s="8">
        <f>C59+C64+C68</f>
        <v>29750.2</v>
      </c>
      <c r="D57" s="8">
        <f aca="true" t="shared" si="7" ref="D57:J57">D59+D64+D68</f>
        <v>29750.2</v>
      </c>
      <c r="E57" s="8">
        <f t="shared" si="7"/>
        <v>34905.399999999994</v>
      </c>
      <c r="F57" s="8">
        <f t="shared" si="7"/>
        <v>39506.9</v>
      </c>
      <c r="G57" s="8">
        <f>SUM(H57:J57)</f>
        <v>165254.7</v>
      </c>
      <c r="H57" s="8">
        <f t="shared" si="7"/>
        <v>46858.1</v>
      </c>
      <c r="I57" s="8">
        <f t="shared" si="7"/>
        <v>54758.40000000001</v>
      </c>
      <c r="J57" s="8">
        <f t="shared" si="7"/>
        <v>63638.2</v>
      </c>
      <c r="K57" s="8">
        <f>B57+G57</f>
        <v>299167.4</v>
      </c>
    </row>
    <row r="58" spans="1:11" ht="14.25">
      <c r="A58" s="3" t="s">
        <v>5</v>
      </c>
      <c r="B58" s="8"/>
      <c r="C58" s="7"/>
      <c r="D58" s="7"/>
      <c r="E58" s="7"/>
      <c r="F58" s="7"/>
      <c r="G58" s="8"/>
      <c r="H58" s="7"/>
      <c r="I58" s="7"/>
      <c r="J58" s="7"/>
      <c r="K58" s="7"/>
    </row>
    <row r="59" spans="1:11" ht="15">
      <c r="A59" s="4" t="s">
        <v>6</v>
      </c>
      <c r="B59" s="8">
        <f aca="true" t="shared" si="8" ref="B59:B67">SUM(C59:F59)</f>
        <v>40496.9</v>
      </c>
      <c r="C59" s="8">
        <f>C61+C62+C63</f>
        <v>9000</v>
      </c>
      <c r="D59" s="8">
        <f aca="true" t="shared" si="9" ref="D59:J59">D61+D62+D63</f>
        <v>9000</v>
      </c>
      <c r="E59" s="8">
        <f t="shared" si="9"/>
        <v>10554.5</v>
      </c>
      <c r="F59" s="8">
        <f t="shared" si="9"/>
        <v>11942.400000000001</v>
      </c>
      <c r="G59" s="8">
        <f aca="true" t="shared" si="10" ref="G59:G68">SUM(H59:J59)</f>
        <v>49918.100000000006</v>
      </c>
      <c r="H59" s="8">
        <f t="shared" si="9"/>
        <v>14160</v>
      </c>
      <c r="I59" s="8">
        <f t="shared" si="9"/>
        <v>16541.2</v>
      </c>
      <c r="J59" s="8">
        <f t="shared" si="9"/>
        <v>19216.9</v>
      </c>
      <c r="K59" s="8">
        <f aca="true" t="shared" si="11" ref="K59:K68">B59+G59</f>
        <v>90415</v>
      </c>
    </row>
    <row r="60" spans="1:11" ht="14.25">
      <c r="A60" s="3" t="s">
        <v>5</v>
      </c>
      <c r="B60" s="15"/>
      <c r="C60" s="7"/>
      <c r="D60" s="7"/>
      <c r="E60" s="7"/>
      <c r="F60" s="7"/>
      <c r="G60" s="15"/>
      <c r="H60" s="7"/>
      <c r="I60" s="7"/>
      <c r="J60" s="7"/>
      <c r="K60" s="7"/>
    </row>
    <row r="61" spans="1:11" ht="14.25">
      <c r="A61" s="3" t="s">
        <v>84</v>
      </c>
      <c r="B61" s="15">
        <f t="shared" si="8"/>
        <v>20142.5</v>
      </c>
      <c r="C61" s="7">
        <f>C18+C22+C26+C30+C34+C39+C44</f>
        <v>4330</v>
      </c>
      <c r="D61" s="7">
        <f aca="true" t="shared" si="12" ref="D61:J61">D18+D22+D26+D30+D34+D39+D44</f>
        <v>4330</v>
      </c>
      <c r="E61" s="7">
        <f t="shared" si="12"/>
        <v>5347.999999999999</v>
      </c>
      <c r="F61" s="7">
        <f t="shared" si="12"/>
        <v>6134.5</v>
      </c>
      <c r="G61" s="7">
        <f t="shared" si="12"/>
        <v>26387.9</v>
      </c>
      <c r="H61" s="7">
        <f t="shared" si="12"/>
        <v>7401.9</v>
      </c>
      <c r="I61" s="7">
        <f t="shared" si="12"/>
        <v>8732.5</v>
      </c>
      <c r="J61" s="7">
        <f t="shared" si="12"/>
        <v>10253.5</v>
      </c>
      <c r="K61" s="7">
        <f t="shared" si="11"/>
        <v>46530.4</v>
      </c>
    </row>
    <row r="62" spans="1:11" ht="14.25">
      <c r="A62" s="3" t="s">
        <v>7</v>
      </c>
      <c r="B62" s="15">
        <f t="shared" si="8"/>
        <v>24</v>
      </c>
      <c r="C62" s="7">
        <f>C55</f>
        <v>5</v>
      </c>
      <c r="D62" s="7">
        <f aca="true" t="shared" si="13" ref="D62:J62">D55</f>
        <v>5</v>
      </c>
      <c r="E62" s="7">
        <f t="shared" si="13"/>
        <v>7</v>
      </c>
      <c r="F62" s="7">
        <f t="shared" si="13"/>
        <v>7</v>
      </c>
      <c r="G62" s="15">
        <f t="shared" si="10"/>
        <v>30</v>
      </c>
      <c r="H62" s="7">
        <f t="shared" si="13"/>
        <v>10</v>
      </c>
      <c r="I62" s="7">
        <f t="shared" si="13"/>
        <v>10</v>
      </c>
      <c r="J62" s="7">
        <f t="shared" si="13"/>
        <v>10</v>
      </c>
      <c r="K62" s="7">
        <f t="shared" si="11"/>
        <v>54</v>
      </c>
    </row>
    <row r="63" spans="1:11" ht="14.25">
      <c r="A63" s="3" t="s">
        <v>8</v>
      </c>
      <c r="B63" s="15">
        <f t="shared" si="8"/>
        <v>20330.4</v>
      </c>
      <c r="C63" s="7">
        <f>C7+C49+C53</f>
        <v>4665</v>
      </c>
      <c r="D63" s="7">
        <f>D7+D49+D53</f>
        <v>4665</v>
      </c>
      <c r="E63" s="7">
        <f>E7+E49+E53</f>
        <v>5199.5</v>
      </c>
      <c r="F63" s="7">
        <f>F7+F49+F53</f>
        <v>5800.900000000001</v>
      </c>
      <c r="G63" s="15">
        <f t="shared" si="10"/>
        <v>23500.2</v>
      </c>
      <c r="H63" s="7">
        <f>H7+H49+H53</f>
        <v>6748.099999999999</v>
      </c>
      <c r="I63" s="7">
        <f>I7+I49+I53</f>
        <v>7798.700000000001</v>
      </c>
      <c r="J63" s="7">
        <f>J7+J49+J53</f>
        <v>8953.400000000001</v>
      </c>
      <c r="K63" s="7">
        <f t="shared" si="11"/>
        <v>43830.600000000006</v>
      </c>
    </row>
    <row r="64" spans="1:11" ht="30">
      <c r="A64" s="4" t="s">
        <v>13</v>
      </c>
      <c r="B64" s="8">
        <f t="shared" si="8"/>
        <v>59696.200000000004</v>
      </c>
      <c r="C64" s="8">
        <f>C66+C67</f>
        <v>13083.5</v>
      </c>
      <c r="D64" s="8">
        <f aca="true" t="shared" si="14" ref="D64:J64">D66+D67</f>
        <v>13083.5</v>
      </c>
      <c r="E64" s="8">
        <f t="shared" si="14"/>
        <v>15714.8</v>
      </c>
      <c r="F64" s="8">
        <f t="shared" si="14"/>
        <v>17814.4</v>
      </c>
      <c r="G64" s="8">
        <f t="shared" si="10"/>
        <v>74768.90000000001</v>
      </c>
      <c r="H64" s="8">
        <f t="shared" si="14"/>
        <v>21171.9</v>
      </c>
      <c r="I64" s="8">
        <f t="shared" si="14"/>
        <v>24771.4</v>
      </c>
      <c r="J64" s="8">
        <f t="shared" si="14"/>
        <v>28825.600000000002</v>
      </c>
      <c r="K64" s="8">
        <f t="shared" si="11"/>
        <v>134465.1</v>
      </c>
    </row>
    <row r="65" spans="1:11" ht="14.25">
      <c r="A65" s="3" t="s">
        <v>5</v>
      </c>
      <c r="B65" s="15"/>
      <c r="C65" s="7"/>
      <c r="D65" s="7"/>
      <c r="E65" s="7"/>
      <c r="F65" s="7"/>
      <c r="G65" s="15"/>
      <c r="H65" s="7"/>
      <c r="I65" s="7"/>
      <c r="J65" s="7"/>
      <c r="K65" s="7"/>
    </row>
    <row r="66" spans="1:11" ht="14.25">
      <c r="A66" s="3" t="s">
        <v>84</v>
      </c>
      <c r="B66" s="15">
        <f t="shared" si="8"/>
        <v>32985.6</v>
      </c>
      <c r="C66" s="7">
        <f>SUM(C19,C23,C27,C31,C35,C40,C45)</f>
        <v>6956.8</v>
      </c>
      <c r="D66" s="7">
        <f aca="true" t="shared" si="15" ref="D66:J66">SUM(D19,D23,D27,D31,D35,D40,D45)</f>
        <v>6956.8</v>
      </c>
      <c r="E66" s="7">
        <f t="shared" si="15"/>
        <v>8882.9</v>
      </c>
      <c r="F66" s="7">
        <f t="shared" si="15"/>
        <v>10189.1</v>
      </c>
      <c r="G66" s="15">
        <f t="shared" si="10"/>
        <v>43829.8</v>
      </c>
      <c r="H66" s="7">
        <f t="shared" si="15"/>
        <v>12294.5</v>
      </c>
      <c r="I66" s="7">
        <f t="shared" si="15"/>
        <v>14504.5</v>
      </c>
      <c r="J66" s="7">
        <f t="shared" si="15"/>
        <v>17030.800000000003</v>
      </c>
      <c r="K66" s="7">
        <f t="shared" si="11"/>
        <v>76815.4</v>
      </c>
    </row>
    <row r="67" spans="1:11" ht="14.25">
      <c r="A67" s="3" t="s">
        <v>8</v>
      </c>
      <c r="B67" s="15">
        <f t="shared" si="8"/>
        <v>26710.6</v>
      </c>
      <c r="C67" s="7">
        <f>C8+C50</f>
        <v>6126.7</v>
      </c>
      <c r="D67" s="7">
        <f>D8+D50</f>
        <v>6126.7</v>
      </c>
      <c r="E67" s="7">
        <f>E8+E50</f>
        <v>6831.9</v>
      </c>
      <c r="F67" s="7">
        <f>F8+F50</f>
        <v>7625.3</v>
      </c>
      <c r="G67" s="15">
        <f t="shared" si="10"/>
        <v>30939.1</v>
      </c>
      <c r="H67" s="7">
        <f>H8+H50</f>
        <v>8877.4</v>
      </c>
      <c r="I67" s="7">
        <f>I8+I50</f>
        <v>10266.9</v>
      </c>
      <c r="J67" s="7">
        <f>J8+J50</f>
        <v>11794.8</v>
      </c>
      <c r="K67" s="7">
        <f t="shared" si="11"/>
        <v>57649.7</v>
      </c>
    </row>
    <row r="68" spans="1:11" ht="15">
      <c r="A68" s="4" t="s">
        <v>85</v>
      </c>
      <c r="B68" s="8">
        <f>SUM(C68:F68)</f>
        <v>33719.6</v>
      </c>
      <c r="C68" s="8">
        <f>C9+C36+C41+C46</f>
        <v>7666.7</v>
      </c>
      <c r="D68" s="8">
        <f>D9+D36+D41+D46</f>
        <v>7666.7</v>
      </c>
      <c r="E68" s="8">
        <f>E9+E36+E41+E46</f>
        <v>8636.099999999999</v>
      </c>
      <c r="F68" s="8">
        <f>F9+F36+F41+F46</f>
        <v>9750.1</v>
      </c>
      <c r="G68" s="8">
        <f t="shared" si="10"/>
        <v>40567.7</v>
      </c>
      <c r="H68" s="8">
        <f>H9+H36+H41+H46</f>
        <v>11526.199999999999</v>
      </c>
      <c r="I68" s="8">
        <f>I9+I36+I41+I46</f>
        <v>13445.8</v>
      </c>
      <c r="J68" s="8">
        <f>J9+J36+J41+J46</f>
        <v>15595.7</v>
      </c>
      <c r="K68" s="8">
        <f t="shared" si="11"/>
        <v>74287.29999999999</v>
      </c>
    </row>
    <row r="69" spans="1:11" ht="14.25">
      <c r="A69" s="3" t="s">
        <v>5</v>
      </c>
      <c r="B69" s="8"/>
      <c r="C69" s="8"/>
      <c r="D69" s="8"/>
      <c r="E69" s="8"/>
      <c r="F69" s="8"/>
      <c r="G69" s="8"/>
      <c r="H69" s="8"/>
      <c r="I69" s="8"/>
      <c r="J69" s="8"/>
      <c r="K69" s="8"/>
    </row>
    <row r="70" spans="1:11" ht="14.25">
      <c r="A70" s="3" t="s">
        <v>84</v>
      </c>
      <c r="B70" s="15">
        <f>B68-B71</f>
        <v>14013.699999999997</v>
      </c>
      <c r="C70" s="15">
        <f aca="true" t="shared" si="16" ref="C70:K70">C68-C71</f>
        <v>3146.7</v>
      </c>
      <c r="D70" s="15">
        <f t="shared" si="16"/>
        <v>3146.7</v>
      </c>
      <c r="E70" s="15">
        <f t="shared" si="16"/>
        <v>3595.7999999999984</v>
      </c>
      <c r="F70" s="15">
        <f t="shared" si="16"/>
        <v>4124.5</v>
      </c>
      <c r="G70" s="15">
        <f t="shared" si="16"/>
        <v>17742.1</v>
      </c>
      <c r="H70" s="15">
        <f t="shared" si="16"/>
        <v>4976.799999999999</v>
      </c>
      <c r="I70" s="15">
        <f t="shared" si="16"/>
        <v>5871.299999999999</v>
      </c>
      <c r="J70" s="15">
        <f t="shared" si="16"/>
        <v>6894</v>
      </c>
      <c r="K70" s="15">
        <f t="shared" si="16"/>
        <v>31755.79999999999</v>
      </c>
    </row>
    <row r="71" spans="1:11" ht="14.25">
      <c r="A71" s="3" t="s">
        <v>8</v>
      </c>
      <c r="B71" s="15">
        <f>B9</f>
        <v>19705.9</v>
      </c>
      <c r="C71" s="15">
        <f aca="true" t="shared" si="17" ref="C71:K71">C9</f>
        <v>4520</v>
      </c>
      <c r="D71" s="15">
        <f t="shared" si="17"/>
        <v>4520</v>
      </c>
      <c r="E71" s="15">
        <f t="shared" si="17"/>
        <v>5040.3</v>
      </c>
      <c r="F71" s="15">
        <f t="shared" si="17"/>
        <v>5625.6</v>
      </c>
      <c r="G71" s="15">
        <f t="shared" si="17"/>
        <v>22825.6</v>
      </c>
      <c r="H71" s="15">
        <f t="shared" si="17"/>
        <v>6549.4</v>
      </c>
      <c r="I71" s="15">
        <f t="shared" si="17"/>
        <v>7574.5</v>
      </c>
      <c r="J71" s="15">
        <f t="shared" si="17"/>
        <v>8701.7</v>
      </c>
      <c r="K71" s="15">
        <f t="shared" si="17"/>
        <v>42531.5</v>
      </c>
    </row>
    <row r="72" spans="1:11" ht="43.5" customHeight="1">
      <c r="A72" s="3" t="s">
        <v>74</v>
      </c>
      <c r="B72" s="7"/>
      <c r="C72" s="7"/>
      <c r="D72" s="7"/>
      <c r="E72" s="7"/>
      <c r="F72" s="7"/>
      <c r="G72" s="7"/>
      <c r="H72" s="7"/>
      <c r="I72" s="7"/>
      <c r="J72" s="7"/>
      <c r="K72" s="7"/>
    </row>
    <row r="73" spans="1:11" ht="15">
      <c r="A73" s="4" t="s">
        <v>75</v>
      </c>
      <c r="B73" s="8">
        <f>SUM(B75,B76,B77)</f>
        <v>131050</v>
      </c>
      <c r="C73" s="8">
        <f>SUM(C75,C76,C77)</f>
        <v>29750.2</v>
      </c>
      <c r="D73" s="8">
        <f aca="true" t="shared" si="18" ref="D73:K73">SUM(D75,D76,D77)</f>
        <v>29750.2</v>
      </c>
      <c r="E73" s="8">
        <f t="shared" si="18"/>
        <v>33572.1</v>
      </c>
      <c r="F73" s="8">
        <f t="shared" si="18"/>
        <v>37977.50000000001</v>
      </c>
      <c r="G73" s="8">
        <f t="shared" si="18"/>
        <v>158675.90000000002</v>
      </c>
      <c r="H73" s="8">
        <f t="shared" si="18"/>
        <v>45012.7</v>
      </c>
      <c r="I73" s="8">
        <f t="shared" si="18"/>
        <v>52581.3</v>
      </c>
      <c r="J73" s="8">
        <f t="shared" si="18"/>
        <v>61081.899999999994</v>
      </c>
      <c r="K73" s="8">
        <f t="shared" si="18"/>
        <v>289725.9</v>
      </c>
    </row>
    <row r="74" ht="14.25">
      <c r="A74" s="3" t="s">
        <v>5</v>
      </c>
    </row>
    <row r="75" spans="1:11" ht="14.25">
      <c r="A75" s="3" t="s">
        <v>76</v>
      </c>
      <c r="B75" s="7">
        <f aca="true" t="shared" si="19" ref="B75:K75">B59-B30</f>
        <v>39638.1</v>
      </c>
      <c r="C75" s="7">
        <f t="shared" si="19"/>
        <v>9000</v>
      </c>
      <c r="D75" s="7">
        <f t="shared" si="19"/>
        <v>9000</v>
      </c>
      <c r="E75" s="7">
        <f t="shared" si="19"/>
        <v>10154.5</v>
      </c>
      <c r="F75" s="7">
        <f t="shared" si="19"/>
        <v>11483.600000000002</v>
      </c>
      <c r="G75" s="7">
        <f t="shared" si="19"/>
        <v>47944.50000000001</v>
      </c>
      <c r="H75" s="7">
        <f t="shared" si="19"/>
        <v>13606.4</v>
      </c>
      <c r="I75" s="7">
        <f t="shared" si="19"/>
        <v>15888.1</v>
      </c>
      <c r="J75" s="7">
        <f t="shared" si="19"/>
        <v>18450</v>
      </c>
      <c r="K75" s="7">
        <f t="shared" si="19"/>
        <v>87582.6</v>
      </c>
    </row>
    <row r="76" spans="1:11" ht="28.5">
      <c r="A76" s="3" t="s">
        <v>77</v>
      </c>
      <c r="B76" s="7">
        <f aca="true" t="shared" si="20" ref="B76:K76">B64-B31</f>
        <v>57692.3</v>
      </c>
      <c r="C76" s="7">
        <f t="shared" si="20"/>
        <v>13083.5</v>
      </c>
      <c r="D76" s="7">
        <f t="shared" si="20"/>
        <v>13083.5</v>
      </c>
      <c r="E76" s="7">
        <f t="shared" si="20"/>
        <v>14781.5</v>
      </c>
      <c r="F76" s="7">
        <f t="shared" si="20"/>
        <v>16743.800000000003</v>
      </c>
      <c r="G76" s="7">
        <f t="shared" si="20"/>
        <v>70163.70000000001</v>
      </c>
      <c r="H76" s="7">
        <f t="shared" si="20"/>
        <v>19880.100000000002</v>
      </c>
      <c r="I76" s="7">
        <f t="shared" si="20"/>
        <v>23247.4</v>
      </c>
      <c r="J76" s="7">
        <f t="shared" si="20"/>
        <v>27036.2</v>
      </c>
      <c r="K76" s="7">
        <f t="shared" si="20"/>
        <v>127856</v>
      </c>
    </row>
    <row r="77" spans="1:11" ht="14.25">
      <c r="A77" s="3" t="s">
        <v>21</v>
      </c>
      <c r="B77" s="7">
        <f>B68</f>
        <v>33719.6</v>
      </c>
      <c r="C77" s="7">
        <f aca="true" t="shared" si="21" ref="C77:K77">C68</f>
        <v>7666.7</v>
      </c>
      <c r="D77" s="7">
        <f t="shared" si="21"/>
        <v>7666.7</v>
      </c>
      <c r="E77" s="7">
        <f t="shared" si="21"/>
        <v>8636.099999999999</v>
      </c>
      <c r="F77" s="7">
        <f t="shared" si="21"/>
        <v>9750.1</v>
      </c>
      <c r="G77" s="7">
        <f t="shared" si="21"/>
        <v>40567.7</v>
      </c>
      <c r="H77" s="7">
        <f t="shared" si="21"/>
        <v>11526.199999999999</v>
      </c>
      <c r="I77" s="7">
        <f t="shared" si="21"/>
        <v>13445.8</v>
      </c>
      <c r="J77" s="7">
        <f t="shared" si="21"/>
        <v>15595.7</v>
      </c>
      <c r="K77" s="7">
        <f t="shared" si="21"/>
        <v>74287.29999999999</v>
      </c>
    </row>
    <row r="78" spans="1:11" ht="15">
      <c r="A78" s="4" t="s">
        <v>78</v>
      </c>
      <c r="B78" s="8">
        <f>B32</f>
        <v>2862.7</v>
      </c>
      <c r="C78" s="8">
        <f aca="true" t="shared" si="22" ref="C78:K78">C32</f>
        <v>0</v>
      </c>
      <c r="D78" s="8">
        <f t="shared" si="22"/>
        <v>0</v>
      </c>
      <c r="E78" s="8">
        <f t="shared" si="22"/>
        <v>1333.3</v>
      </c>
      <c r="F78" s="8">
        <f t="shared" si="22"/>
        <v>1529.3999999999999</v>
      </c>
      <c r="G78" s="8">
        <f t="shared" si="22"/>
        <v>6578.800000000001</v>
      </c>
      <c r="H78" s="8">
        <f t="shared" si="22"/>
        <v>1845.4</v>
      </c>
      <c r="I78" s="8">
        <f t="shared" si="22"/>
        <v>2177.1</v>
      </c>
      <c r="J78" s="8">
        <f t="shared" si="22"/>
        <v>2556.3</v>
      </c>
      <c r="K78" s="8">
        <f t="shared" si="22"/>
        <v>9441.5</v>
      </c>
    </row>
    <row r="79" ht="14.25">
      <c r="A79" s="3" t="s">
        <v>5</v>
      </c>
    </row>
    <row r="80" spans="1:11" ht="14.25">
      <c r="A80" s="3" t="s">
        <v>76</v>
      </c>
      <c r="B80" s="7">
        <f>B30</f>
        <v>858.8</v>
      </c>
      <c r="C80" s="7">
        <f aca="true" t="shared" si="23" ref="C80:K80">C30</f>
        <v>0</v>
      </c>
      <c r="D80" s="7">
        <f t="shared" si="23"/>
        <v>0</v>
      </c>
      <c r="E80" s="7">
        <f t="shared" si="23"/>
        <v>400</v>
      </c>
      <c r="F80" s="7">
        <f t="shared" si="23"/>
        <v>458.8</v>
      </c>
      <c r="G80" s="7">
        <f t="shared" si="23"/>
        <v>1973.6</v>
      </c>
      <c r="H80" s="7">
        <f t="shared" si="23"/>
        <v>553.6</v>
      </c>
      <c r="I80" s="7">
        <f t="shared" si="23"/>
        <v>653.1</v>
      </c>
      <c r="J80" s="7">
        <f t="shared" si="23"/>
        <v>766.9</v>
      </c>
      <c r="K80" s="7">
        <f t="shared" si="23"/>
        <v>2832.3999999999996</v>
      </c>
    </row>
    <row r="81" spans="1:11" ht="28.5">
      <c r="A81" s="3" t="s">
        <v>77</v>
      </c>
      <c r="B81" s="7">
        <f>B31</f>
        <v>2003.8999999999999</v>
      </c>
      <c r="C81" s="7">
        <f aca="true" t="shared" si="24" ref="C81:K81">C31</f>
        <v>0</v>
      </c>
      <c r="D81" s="7">
        <f t="shared" si="24"/>
        <v>0</v>
      </c>
      <c r="E81" s="7">
        <f t="shared" si="24"/>
        <v>933.3</v>
      </c>
      <c r="F81" s="7">
        <f t="shared" si="24"/>
        <v>1070.6</v>
      </c>
      <c r="G81" s="7">
        <f t="shared" si="24"/>
        <v>4605.200000000001</v>
      </c>
      <c r="H81" s="7">
        <f t="shared" si="24"/>
        <v>1291.8</v>
      </c>
      <c r="I81" s="7">
        <f t="shared" si="24"/>
        <v>1524</v>
      </c>
      <c r="J81" s="7">
        <f t="shared" si="24"/>
        <v>1789.4</v>
      </c>
      <c r="K81" s="7">
        <f t="shared" si="24"/>
        <v>6609.1</v>
      </c>
    </row>
    <row r="82" ht="14.25">
      <c r="A82" s="3"/>
    </row>
    <row r="83" spans="1:11" ht="39" customHeight="1">
      <c r="A83" s="53" t="s">
        <v>98</v>
      </c>
      <c r="B83" s="53"/>
      <c r="C83" s="53"/>
      <c r="D83" s="53"/>
      <c r="E83" s="53"/>
      <c r="F83" s="53"/>
      <c r="G83" s="53"/>
      <c r="H83" s="53"/>
      <c r="I83" s="53"/>
      <c r="J83" s="53"/>
      <c r="K83" s="53"/>
    </row>
  </sheetData>
  <mergeCells count="23">
    <mergeCell ref="A16:K16"/>
    <mergeCell ref="A4:A5"/>
    <mergeCell ref="B4:B5"/>
    <mergeCell ref="A6:K6"/>
    <mergeCell ref="A11:K11"/>
    <mergeCell ref="G4:G5"/>
    <mergeCell ref="K4:K5"/>
    <mergeCell ref="C4:F4"/>
    <mergeCell ref="H4:J4"/>
    <mergeCell ref="A29:K29"/>
    <mergeCell ref="A33:K33"/>
    <mergeCell ref="A38:K38"/>
    <mergeCell ref="A83:K83"/>
    <mergeCell ref="A17:K17"/>
    <mergeCell ref="A21:K21"/>
    <mergeCell ref="A1:K1"/>
    <mergeCell ref="A54:K54"/>
    <mergeCell ref="A2:K2"/>
    <mergeCell ref="A3:K3"/>
    <mergeCell ref="A43:K43"/>
    <mergeCell ref="A48:K48"/>
    <mergeCell ref="A52:K52"/>
    <mergeCell ref="A25:K25"/>
  </mergeCells>
  <printOptions/>
  <pageMargins left="0.4330708661417323" right="0.11811023622047245" top="0.68" bottom="0.37" header="0.5118110236220472" footer="0.36"/>
  <pageSetup firstPageNumber="28" useFirstPageNumber="1" horizontalDpi="600" verticalDpi="600" orientation="landscape" paperSize="9"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o.popova</dc:creator>
  <cp:keywords/>
  <dc:description/>
  <cp:lastModifiedBy>as.kozlov</cp:lastModifiedBy>
  <cp:lastPrinted>2012-08-31T18:07:19Z</cp:lastPrinted>
  <dcterms:created xsi:type="dcterms:W3CDTF">2011-09-08T15:19:25Z</dcterms:created>
  <dcterms:modified xsi:type="dcterms:W3CDTF">2012-08-31T18:09:47Z</dcterms:modified>
  <cp:category/>
  <cp:version/>
  <cp:contentType/>
  <cp:contentStatus/>
</cp:coreProperties>
</file>